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DIALYSE/"/>
    </mc:Choice>
  </mc:AlternateContent>
  <xr:revisionPtr revIDLastSave="0" documentId="8_{23199F82-06E7-48EE-B930-2A62C1B50E50}" xr6:coauthVersionLast="47" xr6:coauthVersionMax="47" xr10:uidLastSave="{00000000-0000-0000-0000-000000000000}"/>
  <bookViews>
    <workbookView xWindow="-110" yWindow="-110" windowWidth="19420" windowHeight="11500" activeTab="1" xr2:uid="{72664D40-3FF5-45F4-943F-B615DA3491AA}"/>
  </bookViews>
  <sheets>
    <sheet name="A lire" sheetId="2" r:id="rId1"/>
    <sheet name="SAE_DIALYSE 2015-2024" sheetId="3" r:id="rId2"/>
    <sheet name="TARIFS 2015-2025" sheetId="4" r:id="rId3"/>
  </sheets>
  <definedNames>
    <definedName name="import_arrete_prive">#REF!</definedName>
    <definedName name="import_arrete_public">#REF!</definedName>
    <definedName name="miport202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0" i="3" l="1"/>
  <c r="AU19" i="3"/>
  <c r="AU18" i="3"/>
  <c r="AU17" i="3"/>
  <c r="AU16" i="3"/>
  <c r="AU15" i="3"/>
  <c r="AU14" i="3"/>
  <c r="AU13" i="3"/>
  <c r="AU12" i="3"/>
  <c r="AU11" i="3"/>
  <c r="AU5" i="3"/>
  <c r="AU6" i="3"/>
  <c r="AU7" i="3"/>
  <c r="AU8" i="3"/>
  <c r="AU9" i="3"/>
  <c r="AU10" i="3"/>
  <c r="AU4" i="3"/>
  <c r="AU21" i="3" s="1"/>
  <c r="AT20" i="3"/>
  <c r="AT19" i="3"/>
  <c r="AT18" i="3"/>
  <c r="AT17" i="3"/>
  <c r="AT16" i="3"/>
  <c r="AT15" i="3"/>
  <c r="AT14" i="3"/>
  <c r="AT13" i="3"/>
  <c r="AT12" i="3"/>
  <c r="AT11" i="3"/>
  <c r="AT10" i="3"/>
  <c r="AT5" i="3"/>
  <c r="AT6" i="3"/>
  <c r="AT7" i="3"/>
  <c r="AT8" i="3"/>
  <c r="AT9" i="3"/>
  <c r="AT4" i="3"/>
  <c r="Z39" i="3"/>
  <c r="Z35" i="3"/>
  <c r="Z34" i="3"/>
  <c r="Z33" i="3"/>
  <c r="P31" i="3"/>
  <c r="Y26" i="3"/>
  <c r="Y27" i="3"/>
  <c r="P29" i="3"/>
  <c r="AJ21" i="3"/>
  <c r="AJ52" i="3" s="1"/>
  <c r="Z41" i="3"/>
  <c r="P32" i="3"/>
  <c r="Z27" i="3"/>
  <c r="Z61" i="3"/>
  <c r="Z52" i="3"/>
  <c r="Z38" i="3"/>
  <c r="Z37" i="3"/>
  <c r="Z36" i="3"/>
  <c r="Z32" i="3"/>
  <c r="Z26" i="3"/>
  <c r="Z30" i="3"/>
  <c r="Z31" i="3"/>
  <c r="P39" i="3"/>
  <c r="P38" i="3"/>
  <c r="P37" i="3"/>
  <c r="P36" i="3"/>
  <c r="P30" i="3"/>
  <c r="Y37" i="3"/>
  <c r="AI41" i="3"/>
  <c r="AI39" i="3"/>
  <c r="AI37" i="3"/>
  <c r="AI35" i="3"/>
  <c r="AI34" i="3"/>
  <c r="AI32" i="3"/>
  <c r="AI31" i="3"/>
  <c r="AI30" i="3"/>
  <c r="AI29" i="3"/>
  <c r="AI28" i="3"/>
  <c r="AI27" i="3"/>
  <c r="AI26" i="3"/>
  <c r="AI25" i="3"/>
  <c r="AI21" i="3"/>
  <c r="AI62" i="3" s="1"/>
  <c r="O41" i="3"/>
  <c r="O39" i="3"/>
  <c r="O37" i="3"/>
  <c r="O35" i="3"/>
  <c r="O34" i="3"/>
  <c r="O32" i="3"/>
  <c r="O31" i="3"/>
  <c r="O30" i="3"/>
  <c r="O29" i="3"/>
  <c r="O28" i="3"/>
  <c r="O27" i="3"/>
  <c r="O26" i="3"/>
  <c r="O25" i="3"/>
  <c r="O21" i="3"/>
  <c r="O48" i="3" s="1"/>
  <c r="AJ48" i="3"/>
  <c r="AH41" i="3"/>
  <c r="AG41" i="3"/>
  <c r="AF41" i="3"/>
  <c r="AE41" i="3"/>
  <c r="AD41" i="3"/>
  <c r="AC41" i="3"/>
  <c r="AB41" i="3"/>
  <c r="AA41" i="3"/>
  <c r="X41" i="3"/>
  <c r="W41" i="3"/>
  <c r="V41" i="3"/>
  <c r="U41" i="3"/>
  <c r="T41" i="3"/>
  <c r="S41" i="3"/>
  <c r="R41" i="3"/>
  <c r="Q41" i="3"/>
  <c r="N41" i="3"/>
  <c r="M41" i="3"/>
  <c r="L41" i="3"/>
  <c r="K41" i="3"/>
  <c r="J41" i="3"/>
  <c r="I41" i="3"/>
  <c r="H41" i="3"/>
  <c r="G41" i="3"/>
  <c r="AH39" i="3"/>
  <c r="AG39" i="3"/>
  <c r="AF39" i="3"/>
  <c r="AE39" i="3"/>
  <c r="AD39" i="3"/>
  <c r="AC39" i="3"/>
  <c r="AB39" i="3"/>
  <c r="AA39" i="3"/>
  <c r="X39" i="3"/>
  <c r="W39" i="3"/>
  <c r="V39" i="3"/>
  <c r="U39" i="3"/>
  <c r="T39" i="3"/>
  <c r="S39" i="3"/>
  <c r="R39" i="3"/>
  <c r="Q39" i="3"/>
  <c r="N39" i="3"/>
  <c r="M39" i="3"/>
  <c r="L39" i="3"/>
  <c r="K39" i="3"/>
  <c r="J39" i="3"/>
  <c r="I39" i="3"/>
  <c r="H39" i="3"/>
  <c r="G39" i="3"/>
  <c r="AH37" i="3"/>
  <c r="AG37" i="3"/>
  <c r="AF37" i="3"/>
  <c r="AE37" i="3"/>
  <c r="AD37" i="3"/>
  <c r="AC37" i="3"/>
  <c r="AB37" i="3"/>
  <c r="AA37" i="3"/>
  <c r="X37" i="3"/>
  <c r="W37" i="3"/>
  <c r="V37" i="3"/>
  <c r="U37" i="3"/>
  <c r="T37" i="3"/>
  <c r="S37" i="3"/>
  <c r="R37" i="3"/>
  <c r="Q37" i="3"/>
  <c r="N37" i="3"/>
  <c r="M37" i="3"/>
  <c r="L37" i="3"/>
  <c r="K37" i="3"/>
  <c r="J37" i="3"/>
  <c r="I37" i="3"/>
  <c r="H37" i="3"/>
  <c r="G37" i="3"/>
  <c r="AF36" i="3"/>
  <c r="AE36" i="3"/>
  <c r="AD36" i="3"/>
  <c r="AC36" i="3"/>
  <c r="AB36" i="3"/>
  <c r="AA36" i="3"/>
  <c r="V36" i="3"/>
  <c r="U36" i="3"/>
  <c r="T36" i="3"/>
  <c r="S36" i="3"/>
  <c r="R36" i="3"/>
  <c r="Q36" i="3"/>
  <c r="L36" i="3"/>
  <c r="K36" i="3"/>
  <c r="J36" i="3"/>
  <c r="I36" i="3"/>
  <c r="H36" i="3"/>
  <c r="G36" i="3"/>
  <c r="AH35" i="3"/>
  <c r="AG35" i="3"/>
  <c r="AF35" i="3"/>
  <c r="AE35" i="3"/>
  <c r="AD35" i="3"/>
  <c r="AC35" i="3"/>
  <c r="AB35" i="3"/>
  <c r="AA35" i="3"/>
  <c r="X35" i="3"/>
  <c r="W35" i="3"/>
  <c r="V35" i="3"/>
  <c r="U35" i="3"/>
  <c r="T35" i="3"/>
  <c r="S35" i="3"/>
  <c r="R35" i="3"/>
  <c r="Q35" i="3"/>
  <c r="N35" i="3"/>
  <c r="M35" i="3"/>
  <c r="L35" i="3"/>
  <c r="K35" i="3"/>
  <c r="J35" i="3"/>
  <c r="I35" i="3"/>
  <c r="H35" i="3"/>
  <c r="G35" i="3"/>
  <c r="AH34" i="3"/>
  <c r="AG34" i="3"/>
  <c r="AF34" i="3"/>
  <c r="AE34" i="3"/>
  <c r="AD34" i="3"/>
  <c r="AC34" i="3"/>
  <c r="AB34" i="3"/>
  <c r="AA34" i="3"/>
  <c r="X34" i="3"/>
  <c r="W34" i="3"/>
  <c r="V34" i="3"/>
  <c r="U34" i="3"/>
  <c r="T34" i="3"/>
  <c r="S34" i="3"/>
  <c r="R34" i="3"/>
  <c r="Q34" i="3"/>
  <c r="N34" i="3"/>
  <c r="M34" i="3"/>
  <c r="L34" i="3"/>
  <c r="K34" i="3"/>
  <c r="J34" i="3"/>
  <c r="I34" i="3"/>
  <c r="H34" i="3"/>
  <c r="G34" i="3"/>
  <c r="AF33" i="3"/>
  <c r="AE33" i="3"/>
  <c r="AD33" i="3"/>
  <c r="AC33" i="3"/>
  <c r="AB33" i="3"/>
  <c r="AA33" i="3"/>
  <c r="V33" i="3"/>
  <c r="U33" i="3"/>
  <c r="T33" i="3"/>
  <c r="S33" i="3"/>
  <c r="R33" i="3"/>
  <c r="Q33" i="3"/>
  <c r="L33" i="3"/>
  <c r="K33" i="3"/>
  <c r="J33" i="3"/>
  <c r="I33" i="3"/>
  <c r="H33" i="3"/>
  <c r="G33" i="3"/>
  <c r="AH32" i="3"/>
  <c r="AG32" i="3"/>
  <c r="AF32" i="3"/>
  <c r="AE32" i="3"/>
  <c r="AD32" i="3"/>
  <c r="AC32" i="3"/>
  <c r="AB32" i="3"/>
  <c r="AA32" i="3"/>
  <c r="X32" i="3"/>
  <c r="W32" i="3"/>
  <c r="V32" i="3"/>
  <c r="U32" i="3"/>
  <c r="T32" i="3"/>
  <c r="S32" i="3"/>
  <c r="R32" i="3"/>
  <c r="Q32" i="3"/>
  <c r="N32" i="3"/>
  <c r="M32" i="3"/>
  <c r="L32" i="3"/>
  <c r="K32" i="3"/>
  <c r="J32" i="3"/>
  <c r="I32" i="3"/>
  <c r="H32" i="3"/>
  <c r="G32" i="3"/>
  <c r="AH31" i="3"/>
  <c r="AG31" i="3"/>
  <c r="AF31" i="3"/>
  <c r="AE31" i="3"/>
  <c r="AD31" i="3"/>
  <c r="AC31" i="3"/>
  <c r="AB31" i="3"/>
  <c r="AA31" i="3"/>
  <c r="X31" i="3"/>
  <c r="W31" i="3"/>
  <c r="V31" i="3"/>
  <c r="U31" i="3"/>
  <c r="T31" i="3"/>
  <c r="S31" i="3"/>
  <c r="R31" i="3"/>
  <c r="Q31" i="3"/>
  <c r="N31" i="3"/>
  <c r="M31" i="3"/>
  <c r="L31" i="3"/>
  <c r="K31" i="3"/>
  <c r="J31" i="3"/>
  <c r="I31" i="3"/>
  <c r="H31" i="3"/>
  <c r="G31" i="3"/>
  <c r="AH30" i="3"/>
  <c r="AG30" i="3"/>
  <c r="AF30" i="3"/>
  <c r="AE30" i="3"/>
  <c r="AD30" i="3"/>
  <c r="AC30" i="3"/>
  <c r="AB30" i="3"/>
  <c r="AA30" i="3"/>
  <c r="X30" i="3"/>
  <c r="W30" i="3"/>
  <c r="V30" i="3"/>
  <c r="U30" i="3"/>
  <c r="T30" i="3"/>
  <c r="S30" i="3"/>
  <c r="R30" i="3"/>
  <c r="Q30" i="3"/>
  <c r="N30" i="3"/>
  <c r="M30" i="3"/>
  <c r="L30" i="3"/>
  <c r="K30" i="3"/>
  <c r="J30" i="3"/>
  <c r="I30" i="3"/>
  <c r="H30" i="3"/>
  <c r="G30" i="3"/>
  <c r="AH29" i="3"/>
  <c r="AG29" i="3"/>
  <c r="AF29" i="3"/>
  <c r="AE29" i="3"/>
  <c r="AD29" i="3"/>
  <c r="AC29" i="3"/>
  <c r="AB29" i="3"/>
  <c r="AA29" i="3"/>
  <c r="X29" i="3"/>
  <c r="W29" i="3"/>
  <c r="V29" i="3"/>
  <c r="U29" i="3"/>
  <c r="T29" i="3"/>
  <c r="S29" i="3"/>
  <c r="R29" i="3"/>
  <c r="Q29" i="3"/>
  <c r="N29" i="3"/>
  <c r="M29" i="3"/>
  <c r="L29" i="3"/>
  <c r="K29" i="3"/>
  <c r="J29" i="3"/>
  <c r="I29" i="3"/>
  <c r="H29" i="3"/>
  <c r="G29" i="3"/>
  <c r="AH28" i="3"/>
  <c r="AG28" i="3"/>
  <c r="AF28" i="3"/>
  <c r="AE28" i="3"/>
  <c r="AD28" i="3"/>
  <c r="AC28" i="3"/>
  <c r="AB28" i="3"/>
  <c r="AA28" i="3"/>
  <c r="X28" i="3"/>
  <c r="W28" i="3"/>
  <c r="V28" i="3"/>
  <c r="U28" i="3"/>
  <c r="T28" i="3"/>
  <c r="S28" i="3"/>
  <c r="R28" i="3"/>
  <c r="Q28" i="3"/>
  <c r="N28" i="3"/>
  <c r="M28" i="3"/>
  <c r="L28" i="3"/>
  <c r="K28" i="3"/>
  <c r="J28" i="3"/>
  <c r="I28" i="3"/>
  <c r="H28" i="3"/>
  <c r="G28" i="3"/>
  <c r="AH27" i="3"/>
  <c r="AG27" i="3"/>
  <c r="AF27" i="3"/>
  <c r="AE27" i="3"/>
  <c r="AD27" i="3"/>
  <c r="AC27" i="3"/>
  <c r="AB27" i="3"/>
  <c r="AA27" i="3"/>
  <c r="X27" i="3"/>
  <c r="W27" i="3"/>
  <c r="V27" i="3"/>
  <c r="U27" i="3"/>
  <c r="T27" i="3"/>
  <c r="S27" i="3"/>
  <c r="R27" i="3"/>
  <c r="Q27" i="3"/>
  <c r="N27" i="3"/>
  <c r="M27" i="3"/>
  <c r="L27" i="3"/>
  <c r="K27" i="3"/>
  <c r="J27" i="3"/>
  <c r="I27" i="3"/>
  <c r="H27" i="3"/>
  <c r="G27" i="3"/>
  <c r="AH26" i="3"/>
  <c r="AG26" i="3"/>
  <c r="AF26" i="3"/>
  <c r="AE26" i="3"/>
  <c r="AD26" i="3"/>
  <c r="AC26" i="3"/>
  <c r="AB26" i="3"/>
  <c r="AA26" i="3"/>
  <c r="X26" i="3"/>
  <c r="W26" i="3"/>
  <c r="V26" i="3"/>
  <c r="U26" i="3"/>
  <c r="T26" i="3"/>
  <c r="S26" i="3"/>
  <c r="R26" i="3"/>
  <c r="Q26" i="3"/>
  <c r="N26" i="3"/>
  <c r="M26" i="3"/>
  <c r="L26" i="3"/>
  <c r="K26" i="3"/>
  <c r="J26" i="3"/>
  <c r="I26" i="3"/>
  <c r="H26" i="3"/>
  <c r="G26" i="3"/>
  <c r="AH25" i="3"/>
  <c r="AG25" i="3"/>
  <c r="AF25" i="3"/>
  <c r="AE25" i="3"/>
  <c r="AD25" i="3"/>
  <c r="AC25" i="3"/>
  <c r="AB25" i="3"/>
  <c r="AA25" i="3"/>
  <c r="X25" i="3"/>
  <c r="W25" i="3"/>
  <c r="V25" i="3"/>
  <c r="U25" i="3"/>
  <c r="T25" i="3"/>
  <c r="S25" i="3"/>
  <c r="R25" i="3"/>
  <c r="Q25" i="3"/>
  <c r="N25" i="3"/>
  <c r="M25" i="3"/>
  <c r="L25" i="3"/>
  <c r="K25" i="3"/>
  <c r="J25" i="3"/>
  <c r="I25" i="3"/>
  <c r="H25" i="3"/>
  <c r="G25" i="3"/>
  <c r="AH21" i="3"/>
  <c r="AH62" i="3" s="1"/>
  <c r="AG21" i="3"/>
  <c r="AG50" i="3" s="1"/>
  <c r="AF21" i="3"/>
  <c r="AF52" i="3" s="1"/>
  <c r="AE21" i="3"/>
  <c r="AE48" i="3" s="1"/>
  <c r="AD21" i="3"/>
  <c r="AD48" i="3" s="1"/>
  <c r="AC21" i="3"/>
  <c r="AC61" i="3" s="1"/>
  <c r="AB21" i="3"/>
  <c r="AB61" i="3" s="1"/>
  <c r="AA21" i="3"/>
  <c r="AA61" i="3" s="1"/>
  <c r="Y21" i="3"/>
  <c r="Y62" i="3" s="1"/>
  <c r="X21" i="3"/>
  <c r="X62" i="3" s="1"/>
  <c r="W21" i="3"/>
  <c r="W62" i="3" s="1"/>
  <c r="V21" i="3"/>
  <c r="V59" i="3" s="1"/>
  <c r="U21" i="3"/>
  <c r="U62" i="3" s="1"/>
  <c r="T21" i="3"/>
  <c r="T50" i="3" s="1"/>
  <c r="S21" i="3"/>
  <c r="S55" i="3" s="1"/>
  <c r="R21" i="3"/>
  <c r="R58" i="3" s="1"/>
  <c r="Q21" i="3"/>
  <c r="Q61" i="3" s="1"/>
  <c r="N21" i="3"/>
  <c r="N61" i="3" s="1"/>
  <c r="M21" i="3"/>
  <c r="M61" i="3" s="1"/>
  <c r="L21" i="3"/>
  <c r="L62" i="3" s="1"/>
  <c r="K21" i="3"/>
  <c r="K62" i="3" s="1"/>
  <c r="J21" i="3"/>
  <c r="J62" i="3" s="1"/>
  <c r="I21" i="3"/>
  <c r="I55" i="3" s="1"/>
  <c r="H21" i="3"/>
  <c r="H62" i="3" s="1"/>
  <c r="G21" i="3"/>
  <c r="G57" i="3" s="1"/>
  <c r="AS20" i="3"/>
  <c r="AR20" i="3"/>
  <c r="AQ20" i="3"/>
  <c r="AP20" i="3"/>
  <c r="AO20" i="3"/>
  <c r="AN20" i="3"/>
  <c r="AM20" i="3"/>
  <c r="AL20" i="3"/>
  <c r="AS19" i="3"/>
  <c r="AR19" i="3"/>
  <c r="AQ19" i="3"/>
  <c r="AP19" i="3"/>
  <c r="AO19" i="3"/>
  <c r="AN19" i="3"/>
  <c r="AM19" i="3"/>
  <c r="AL19" i="3"/>
  <c r="AS18" i="3"/>
  <c r="AR18" i="3"/>
  <c r="AQ18" i="3"/>
  <c r="AP18" i="3"/>
  <c r="AO18" i="3"/>
  <c r="AN18" i="3"/>
  <c r="AM18" i="3"/>
  <c r="AL18" i="3"/>
  <c r="AQ17" i="3"/>
  <c r="AP17" i="3"/>
  <c r="AO17" i="3"/>
  <c r="AN17" i="3"/>
  <c r="AM17" i="3"/>
  <c r="AL17" i="3"/>
  <c r="AS16" i="3"/>
  <c r="AR16" i="3"/>
  <c r="AQ16" i="3"/>
  <c r="AP16" i="3"/>
  <c r="AO16" i="3"/>
  <c r="AN16" i="3"/>
  <c r="AM16" i="3"/>
  <c r="AL16" i="3"/>
  <c r="AQ15" i="3"/>
  <c r="AP15" i="3"/>
  <c r="AO15" i="3"/>
  <c r="AN15" i="3"/>
  <c r="AM15" i="3"/>
  <c r="AL15" i="3"/>
  <c r="AS14" i="3"/>
  <c r="AR14" i="3"/>
  <c r="AQ14" i="3"/>
  <c r="AP14" i="3"/>
  <c r="AO14" i="3"/>
  <c r="AN14" i="3"/>
  <c r="AM14" i="3"/>
  <c r="AL14" i="3"/>
  <c r="AS13" i="3"/>
  <c r="AR13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S11" i="3"/>
  <c r="AR11" i="3"/>
  <c r="AQ11" i="3"/>
  <c r="AP11" i="3"/>
  <c r="AO11" i="3"/>
  <c r="AN11" i="3"/>
  <c r="AM11" i="3"/>
  <c r="AL11" i="3"/>
  <c r="AS10" i="3"/>
  <c r="AR10" i="3"/>
  <c r="AQ10" i="3"/>
  <c r="AP10" i="3"/>
  <c r="AO10" i="3"/>
  <c r="AN10" i="3"/>
  <c r="AM10" i="3"/>
  <c r="AL10" i="3"/>
  <c r="AS9" i="3"/>
  <c r="AR9" i="3"/>
  <c r="AQ9" i="3"/>
  <c r="AP9" i="3"/>
  <c r="AO9" i="3"/>
  <c r="AN9" i="3"/>
  <c r="AM9" i="3"/>
  <c r="AL9" i="3"/>
  <c r="AS8" i="3"/>
  <c r="AR8" i="3"/>
  <c r="AQ8" i="3"/>
  <c r="AP8" i="3"/>
  <c r="AO8" i="3"/>
  <c r="AN8" i="3"/>
  <c r="AM8" i="3"/>
  <c r="AL8" i="3"/>
  <c r="AS7" i="3"/>
  <c r="AR7" i="3"/>
  <c r="AQ7" i="3"/>
  <c r="AP7" i="3"/>
  <c r="AO7" i="3"/>
  <c r="AN7" i="3"/>
  <c r="AM7" i="3"/>
  <c r="AL7" i="3"/>
  <c r="AS6" i="3"/>
  <c r="AR6" i="3"/>
  <c r="AQ6" i="3"/>
  <c r="AP6" i="3"/>
  <c r="AO6" i="3"/>
  <c r="AN6" i="3"/>
  <c r="AM6" i="3"/>
  <c r="AL6" i="3"/>
  <c r="AS5" i="3"/>
  <c r="AR5" i="3"/>
  <c r="AQ5" i="3"/>
  <c r="AP5" i="3"/>
  <c r="AO5" i="3"/>
  <c r="AN5" i="3"/>
  <c r="AM5" i="3"/>
  <c r="AL5" i="3"/>
  <c r="AS4" i="3"/>
  <c r="AR4" i="3"/>
  <c r="AQ4" i="3"/>
  <c r="AP4" i="3"/>
  <c r="AO4" i="3"/>
  <c r="AN4" i="3"/>
  <c r="AM4" i="3"/>
  <c r="AL4" i="3"/>
  <c r="Z42" i="3" l="1"/>
  <c r="P33" i="3"/>
  <c r="Z29" i="3"/>
  <c r="Z28" i="3"/>
  <c r="P28" i="3"/>
  <c r="P27" i="3"/>
  <c r="P26" i="3"/>
  <c r="AJ27" i="3"/>
  <c r="P53" i="3"/>
  <c r="P41" i="3"/>
  <c r="P35" i="3"/>
  <c r="AJ34" i="3"/>
  <c r="P34" i="3"/>
  <c r="AJ31" i="3"/>
  <c r="Z25" i="3"/>
  <c r="Y25" i="3"/>
  <c r="P25" i="3"/>
  <c r="Z50" i="3"/>
  <c r="Z49" i="3"/>
  <c r="Z48" i="3"/>
  <c r="Z46" i="3"/>
  <c r="Z51" i="3"/>
  <c r="Z58" i="3"/>
  <c r="AJ37" i="3"/>
  <c r="Y30" i="3"/>
  <c r="AJ32" i="3"/>
  <c r="Y31" i="3"/>
  <c r="Y34" i="3"/>
  <c r="Y32" i="3"/>
  <c r="AJ39" i="3"/>
  <c r="Y35" i="3"/>
  <c r="AJ30" i="3"/>
  <c r="AJ35" i="3"/>
  <c r="AJ28" i="3"/>
  <c r="Y28" i="3"/>
  <c r="AJ29" i="3"/>
  <c r="Y39" i="3"/>
  <c r="AJ41" i="3"/>
  <c r="AJ26" i="3"/>
  <c r="Y29" i="3"/>
  <c r="Y41" i="3"/>
  <c r="AJ25" i="3"/>
  <c r="AI48" i="3"/>
  <c r="AI49" i="3"/>
  <c r="AI50" i="3"/>
  <c r="AI51" i="3"/>
  <c r="AD57" i="3"/>
  <c r="AI52" i="3"/>
  <c r="AE57" i="3"/>
  <c r="N56" i="3"/>
  <c r="AD61" i="3"/>
  <c r="AI53" i="3"/>
  <c r="AE61" i="3"/>
  <c r="AI55" i="3"/>
  <c r="AI56" i="3"/>
  <c r="AI58" i="3"/>
  <c r="AI42" i="3"/>
  <c r="AI60" i="3"/>
  <c r="AI46" i="3"/>
  <c r="AI61" i="3"/>
  <c r="AI47" i="3"/>
  <c r="H57" i="3"/>
  <c r="G51" i="3"/>
  <c r="G60" i="3"/>
  <c r="H46" i="3"/>
  <c r="U51" i="3"/>
  <c r="AS21" i="3"/>
  <c r="AH51" i="3"/>
  <c r="S52" i="3"/>
  <c r="T47" i="3"/>
  <c r="AD52" i="3"/>
  <c r="U47" i="3"/>
  <c r="AE52" i="3"/>
  <c r="S62" i="3"/>
  <c r="S48" i="3"/>
  <c r="AF48" i="3"/>
  <c r="M46" i="3"/>
  <c r="U46" i="3"/>
  <c r="H50" i="3"/>
  <c r="AC46" i="3"/>
  <c r="H60" i="3"/>
  <c r="O49" i="3"/>
  <c r="AH46" i="3"/>
  <c r="U50" i="3"/>
  <c r="AF53" i="3"/>
  <c r="O50" i="3"/>
  <c r="L47" i="3"/>
  <c r="AH50" i="3"/>
  <c r="H54" i="3"/>
  <c r="U60" i="3"/>
  <c r="O51" i="3"/>
  <c r="M47" i="3"/>
  <c r="AH60" i="3"/>
  <c r="O52" i="3"/>
  <c r="AO21" i="3"/>
  <c r="AR21" i="3"/>
  <c r="H51" i="3"/>
  <c r="AF55" i="3"/>
  <c r="R61" i="3"/>
  <c r="O53" i="3"/>
  <c r="M56" i="3"/>
  <c r="V61" i="3"/>
  <c r="O55" i="3"/>
  <c r="O60" i="3"/>
  <c r="O46" i="3"/>
  <c r="O61" i="3"/>
  <c r="O56" i="3"/>
  <c r="O58" i="3"/>
  <c r="O42" i="3"/>
  <c r="O47" i="3"/>
  <c r="O62" i="3"/>
  <c r="J57" i="3"/>
  <c r="K57" i="3"/>
  <c r="L57" i="3"/>
  <c r="M42" i="3"/>
  <c r="X46" i="3"/>
  <c r="M49" i="3"/>
  <c r="K53" i="3"/>
  <c r="L54" i="3"/>
  <c r="M62" i="3"/>
  <c r="N42" i="3"/>
  <c r="Y46" i="3"/>
  <c r="X47" i="3"/>
  <c r="N49" i="3"/>
  <c r="T51" i="3"/>
  <c r="M53" i="3"/>
  <c r="S54" i="3"/>
  <c r="S56" i="3"/>
  <c r="V58" i="3"/>
  <c r="T60" i="3"/>
  <c r="N62" i="3"/>
  <c r="J50" i="3"/>
  <c r="K50" i="3"/>
  <c r="L50" i="3"/>
  <c r="L51" i="3"/>
  <c r="J54" i="3"/>
  <c r="W46" i="3"/>
  <c r="K49" i="3"/>
  <c r="M50" i="3"/>
  <c r="M51" i="3"/>
  <c r="K54" i="3"/>
  <c r="AA42" i="3"/>
  <c r="AA46" i="3"/>
  <c r="Y47" i="3"/>
  <c r="W50" i="3"/>
  <c r="N53" i="3"/>
  <c r="X56" i="3"/>
  <c r="AD58" i="3"/>
  <c r="AP21" i="3"/>
  <c r="AB42" i="3"/>
  <c r="AA47" i="3"/>
  <c r="X49" i="3"/>
  <c r="X50" i="3"/>
  <c r="Y51" i="3"/>
  <c r="Q55" i="3"/>
  <c r="AA56" i="3"/>
  <c r="AE58" i="3"/>
  <c r="Y60" i="3"/>
  <c r="AC47" i="3"/>
  <c r="AA49" i="3"/>
  <c r="Y50" i="3"/>
  <c r="AA51" i="3"/>
  <c r="X53" i="3"/>
  <c r="R55" i="3"/>
  <c r="AB56" i="3"/>
  <c r="K59" i="3"/>
  <c r="AA60" i="3"/>
  <c r="AA62" i="3"/>
  <c r="J46" i="3"/>
  <c r="G47" i="3"/>
  <c r="AG47" i="3"/>
  <c r="AB49" i="3"/>
  <c r="AA50" i="3"/>
  <c r="AC51" i="3"/>
  <c r="AA53" i="3"/>
  <c r="AC56" i="3"/>
  <c r="AC60" i="3"/>
  <c r="AB62" i="3"/>
  <c r="AM21" i="3"/>
  <c r="K46" i="3"/>
  <c r="H47" i="3"/>
  <c r="AH47" i="3"/>
  <c r="AC49" i="3"/>
  <c r="AC50" i="3"/>
  <c r="AG51" i="3"/>
  <c r="AB53" i="3"/>
  <c r="AD55" i="3"/>
  <c r="AF56" i="3"/>
  <c r="AA59" i="3"/>
  <c r="AG60" i="3"/>
  <c r="AC62" i="3"/>
  <c r="K56" i="3"/>
  <c r="L60" i="3"/>
  <c r="M60" i="3"/>
  <c r="AN21" i="3"/>
  <c r="L46" i="3"/>
  <c r="K47" i="3"/>
  <c r="R48" i="3"/>
  <c r="AC53" i="3"/>
  <c r="AE55" i="3"/>
  <c r="AC59" i="3"/>
  <c r="AF62" i="3"/>
  <c r="I57" i="3"/>
  <c r="I54" i="3"/>
  <c r="I50" i="3"/>
  <c r="I46" i="3"/>
  <c r="I62" i="3"/>
  <c r="I59" i="3"/>
  <c r="I56" i="3"/>
  <c r="I53" i="3"/>
  <c r="I49" i="3"/>
  <c r="I42" i="3"/>
  <c r="I60" i="3"/>
  <c r="V50" i="3"/>
  <c r="V46" i="3"/>
  <c r="V62" i="3"/>
  <c r="V57" i="3"/>
  <c r="V56" i="3"/>
  <c r="V54" i="3"/>
  <c r="V53" i="3"/>
  <c r="V49" i="3"/>
  <c r="V42" i="3"/>
  <c r="V60" i="3"/>
  <c r="AJ50" i="3"/>
  <c r="AJ46" i="3"/>
  <c r="AJ62" i="3"/>
  <c r="AJ56" i="3"/>
  <c r="AJ53" i="3"/>
  <c r="AJ49" i="3"/>
  <c r="AJ60" i="3"/>
  <c r="V52" i="3"/>
  <c r="AC42" i="3"/>
  <c r="V47" i="3"/>
  <c r="V48" i="3"/>
  <c r="V51" i="3"/>
  <c r="I58" i="3"/>
  <c r="AF42" i="3"/>
  <c r="Q58" i="3"/>
  <c r="I61" i="3"/>
  <c r="AQ21" i="3"/>
  <c r="AF49" i="3"/>
  <c r="V55" i="3"/>
  <c r="AD60" i="3"/>
  <c r="AD59" i="3"/>
  <c r="AD51" i="3"/>
  <c r="AD47" i="3"/>
  <c r="AD50" i="3"/>
  <c r="AD46" i="3"/>
  <c r="AD62" i="3"/>
  <c r="AD56" i="3"/>
  <c r="AD53" i="3"/>
  <c r="AD49" i="3"/>
  <c r="AD42" i="3"/>
  <c r="I51" i="3"/>
  <c r="R60" i="3"/>
  <c r="R51" i="3"/>
  <c r="R47" i="3"/>
  <c r="R50" i="3"/>
  <c r="R46" i="3"/>
  <c r="R62" i="3"/>
  <c r="R57" i="3"/>
  <c r="R56" i="3"/>
  <c r="R54" i="3"/>
  <c r="R53" i="3"/>
  <c r="R49" i="3"/>
  <c r="R42" i="3"/>
  <c r="AE60" i="3"/>
  <c r="AE59" i="3"/>
  <c r="AE51" i="3"/>
  <c r="AE47" i="3"/>
  <c r="K42" i="3"/>
  <c r="AE50" i="3"/>
  <c r="AE46" i="3"/>
  <c r="AE62" i="3"/>
  <c r="AE56" i="3"/>
  <c r="AE53" i="3"/>
  <c r="AE49" i="3"/>
  <c r="AE42" i="3"/>
  <c r="AJ47" i="3"/>
  <c r="I52" i="3"/>
  <c r="AD54" i="3"/>
  <c r="AJ61" i="3"/>
  <c r="I47" i="3"/>
  <c r="AL21" i="3"/>
  <c r="Q60" i="3"/>
  <c r="Q51" i="3"/>
  <c r="Q47" i="3"/>
  <c r="Q50" i="3"/>
  <c r="Q46" i="3"/>
  <c r="Q62" i="3"/>
  <c r="Q57" i="3"/>
  <c r="Q56" i="3"/>
  <c r="Q54" i="3"/>
  <c r="Q53" i="3"/>
  <c r="Q49" i="3"/>
  <c r="Q42" i="3"/>
  <c r="AJ55" i="3"/>
  <c r="AJ58" i="3"/>
  <c r="S60" i="3"/>
  <c r="S51" i="3"/>
  <c r="S47" i="3"/>
  <c r="S50" i="3"/>
  <c r="S46" i="3"/>
  <c r="S61" i="3"/>
  <c r="S59" i="3"/>
  <c r="S58" i="3"/>
  <c r="AF60" i="3"/>
  <c r="AF59" i="3"/>
  <c r="AF51" i="3"/>
  <c r="AF47" i="3"/>
  <c r="AF50" i="3"/>
  <c r="AF46" i="3"/>
  <c r="AF61" i="3"/>
  <c r="AF58" i="3"/>
  <c r="AF57" i="3"/>
  <c r="I48" i="3"/>
  <c r="Q52" i="3"/>
  <c r="S53" i="3"/>
  <c r="AE54" i="3"/>
  <c r="Q59" i="3"/>
  <c r="AJ51" i="3"/>
  <c r="S42" i="3"/>
  <c r="Q48" i="3"/>
  <c r="S49" i="3"/>
  <c r="R52" i="3"/>
  <c r="AF54" i="3"/>
  <c r="S57" i="3"/>
  <c r="R59" i="3"/>
  <c r="J47" i="3"/>
  <c r="W47" i="3"/>
  <c r="G48" i="3"/>
  <c r="T48" i="3"/>
  <c r="AG48" i="3"/>
  <c r="J51" i="3"/>
  <c r="W51" i="3"/>
  <c r="G52" i="3"/>
  <c r="T52" i="3"/>
  <c r="AG52" i="3"/>
  <c r="G55" i="3"/>
  <c r="T55" i="3"/>
  <c r="AG55" i="3"/>
  <c r="G58" i="3"/>
  <c r="T58" i="3"/>
  <c r="AG58" i="3"/>
  <c r="T59" i="3"/>
  <c r="J60" i="3"/>
  <c r="W60" i="3"/>
  <c r="G61" i="3"/>
  <c r="T61" i="3"/>
  <c r="AG61" i="3"/>
  <c r="N46" i="3"/>
  <c r="AB46" i="3"/>
  <c r="H48" i="3"/>
  <c r="U48" i="3"/>
  <c r="AH48" i="3"/>
  <c r="N50" i="3"/>
  <c r="AB50" i="3"/>
  <c r="K51" i="3"/>
  <c r="X51" i="3"/>
  <c r="H52" i="3"/>
  <c r="U52" i="3"/>
  <c r="AH52" i="3"/>
  <c r="H55" i="3"/>
  <c r="U55" i="3"/>
  <c r="AH55" i="3"/>
  <c r="H58" i="3"/>
  <c r="U58" i="3"/>
  <c r="AH58" i="3"/>
  <c r="U59" i="3"/>
  <c r="K60" i="3"/>
  <c r="X60" i="3"/>
  <c r="H61" i="3"/>
  <c r="U61" i="3"/>
  <c r="AH61" i="3"/>
  <c r="G42" i="3"/>
  <c r="T42" i="3"/>
  <c r="AG42" i="3"/>
  <c r="J48" i="3"/>
  <c r="W48" i="3"/>
  <c r="G49" i="3"/>
  <c r="T49" i="3"/>
  <c r="AG49" i="3"/>
  <c r="J52" i="3"/>
  <c r="W52" i="3"/>
  <c r="G53" i="3"/>
  <c r="T53" i="3"/>
  <c r="AG53" i="3"/>
  <c r="T54" i="3"/>
  <c r="J55" i="3"/>
  <c r="W55" i="3"/>
  <c r="G56" i="3"/>
  <c r="T56" i="3"/>
  <c r="AG56" i="3"/>
  <c r="T57" i="3"/>
  <c r="J58" i="3"/>
  <c r="W58" i="3"/>
  <c r="G59" i="3"/>
  <c r="J61" i="3"/>
  <c r="W61" i="3"/>
  <c r="G62" i="3"/>
  <c r="T62" i="3"/>
  <c r="AG62" i="3"/>
  <c r="H42" i="3"/>
  <c r="U42" i="3"/>
  <c r="AH42" i="3"/>
  <c r="N47" i="3"/>
  <c r="AB47" i="3"/>
  <c r="K48" i="3"/>
  <c r="X48" i="3"/>
  <c r="H49" i="3"/>
  <c r="U49" i="3"/>
  <c r="AH49" i="3"/>
  <c r="N51" i="3"/>
  <c r="AB51" i="3"/>
  <c r="K52" i="3"/>
  <c r="X52" i="3"/>
  <c r="H53" i="3"/>
  <c r="U53" i="3"/>
  <c r="AH53" i="3"/>
  <c r="U54" i="3"/>
  <c r="K55" i="3"/>
  <c r="X55" i="3"/>
  <c r="H56" i="3"/>
  <c r="U56" i="3"/>
  <c r="AH56" i="3"/>
  <c r="U57" i="3"/>
  <c r="K58" i="3"/>
  <c r="X58" i="3"/>
  <c r="H59" i="3"/>
  <c r="AB59" i="3"/>
  <c r="N60" i="3"/>
  <c r="AB60" i="3"/>
  <c r="K61" i="3"/>
  <c r="X61" i="3"/>
  <c r="L48" i="3"/>
  <c r="Y48" i="3"/>
  <c r="L52" i="3"/>
  <c r="Y52" i="3"/>
  <c r="L55" i="3"/>
  <c r="Y55" i="3"/>
  <c r="L58" i="3"/>
  <c r="Y58" i="3"/>
  <c r="L61" i="3"/>
  <c r="Y61" i="3"/>
  <c r="J42" i="3"/>
  <c r="W42" i="3"/>
  <c r="G46" i="3"/>
  <c r="T46" i="3"/>
  <c r="AG46" i="3"/>
  <c r="M48" i="3"/>
  <c r="AA48" i="3"/>
  <c r="J49" i="3"/>
  <c r="W49" i="3"/>
  <c r="G50" i="3"/>
  <c r="M52" i="3"/>
  <c r="AA52" i="3"/>
  <c r="J53" i="3"/>
  <c r="W53" i="3"/>
  <c r="G54" i="3"/>
  <c r="AA54" i="3"/>
  <c r="M55" i="3"/>
  <c r="AA55" i="3"/>
  <c r="J56" i="3"/>
  <c r="W56" i="3"/>
  <c r="AA57" i="3"/>
  <c r="M58" i="3"/>
  <c r="AA58" i="3"/>
  <c r="J59" i="3"/>
  <c r="X42" i="3"/>
  <c r="N48" i="3"/>
  <c r="AB48" i="3"/>
  <c r="N52" i="3"/>
  <c r="AB52" i="3"/>
  <c r="AB54" i="3"/>
  <c r="N55" i="3"/>
  <c r="AB55" i="3"/>
  <c r="AB57" i="3"/>
  <c r="N58" i="3"/>
  <c r="AB58" i="3"/>
  <c r="L42" i="3"/>
  <c r="AC48" i="3"/>
  <c r="L49" i="3"/>
  <c r="Y49" i="3"/>
  <c r="AC52" i="3"/>
  <c r="L53" i="3"/>
  <c r="Y53" i="3"/>
  <c r="AC54" i="3"/>
  <c r="AC55" i="3"/>
  <c r="L56" i="3"/>
  <c r="Y56" i="3"/>
  <c r="AC57" i="3"/>
  <c r="P58" i="3"/>
  <c r="AC58" i="3"/>
  <c r="L59" i="3"/>
  <c r="P62" i="3" l="1"/>
  <c r="P56" i="3"/>
  <c r="P42" i="3"/>
  <c r="P55" i="3"/>
  <c r="P51" i="3"/>
  <c r="P60" i="3"/>
  <c r="P61" i="3"/>
  <c r="P50" i="3"/>
  <c r="P49" i="3"/>
  <c r="P48" i="3"/>
  <c r="P47" i="3"/>
  <c r="P52" i="3"/>
  <c r="Y42" i="3"/>
  <c r="AJ42" i="3"/>
  <c r="P46" i="3"/>
  <c r="Z53" i="3"/>
  <c r="Z56" i="3"/>
  <c r="Z55" i="3"/>
  <c r="Z60" i="3"/>
  <c r="Z62" i="3"/>
  <c r="Z47" i="3"/>
  <c r="Z63" i="3"/>
  <c r="AT21" i="3"/>
  <c r="AI63" i="3"/>
  <c r="M63" i="3"/>
  <c r="O63" i="3"/>
  <c r="W63" i="3"/>
  <c r="AC63" i="3"/>
  <c r="U63" i="3"/>
  <c r="N63" i="3"/>
  <c r="X63" i="3"/>
  <c r="Y63" i="3"/>
  <c r="L63" i="3"/>
  <c r="H63" i="3"/>
  <c r="AH63" i="3"/>
  <c r="K63" i="3"/>
  <c r="J63" i="3"/>
  <c r="AA63" i="3"/>
  <c r="G63" i="3"/>
  <c r="S63" i="3"/>
  <c r="AE63" i="3"/>
  <c r="AG63" i="3"/>
  <c r="AD63" i="3"/>
  <c r="I63" i="3"/>
  <c r="T63" i="3"/>
  <c r="AB63" i="3"/>
  <c r="R63" i="3"/>
  <c r="AJ63" i="3"/>
  <c r="V63" i="3"/>
  <c r="AF63" i="3"/>
  <c r="Q63" i="3"/>
  <c r="P63" i="3" l="1"/>
</calcChain>
</file>

<file path=xl/sharedStrings.xml><?xml version="1.0" encoding="utf-8"?>
<sst xmlns="http://schemas.openxmlformats.org/spreadsheetml/2006/main" count="202" uniqueCount="102">
  <si>
    <t>Premier tableau</t>
  </si>
  <si>
    <t>Avec les libellés SAE, le tableau indique combien de traitements ont été effectués dans chaque secteur pour une année donnée</t>
  </si>
  <si>
    <t>On distingue, le privé lucratif, le privé non lucratif et le public.</t>
  </si>
  <si>
    <t>Deuxième tableau</t>
  </si>
  <si>
    <r>
      <t>Le tableau présente la </t>
    </r>
    <r>
      <rPr>
        <b/>
        <sz val="11"/>
        <rFont val="Calibri"/>
        <family val="2"/>
      </rPr>
      <t>proportion </t>
    </r>
    <r>
      <rPr>
        <sz val="11"/>
        <rFont val="Calibri"/>
        <family val="2"/>
      </rPr>
      <t>de chaque secteur dans les traitements donnés pour une </t>
    </r>
    <r>
      <rPr>
        <b/>
        <sz val="11"/>
        <rFont val="Calibri"/>
        <family val="2"/>
      </rPr>
      <t>année spécifique </t>
    </r>
    <r>
      <rPr>
        <sz val="11"/>
        <rFont val="Calibri"/>
        <family val="2"/>
      </rPr>
      <t>par rapport au </t>
    </r>
    <r>
      <rPr>
        <b/>
        <sz val="11"/>
        <rFont val="Calibri"/>
        <family val="2"/>
      </rPr>
      <t>total global </t>
    </r>
    <r>
      <rPr>
        <sz val="11"/>
        <rFont val="Calibri"/>
        <family val="2"/>
      </rPr>
      <t>de tous les secteurs confondus. (Privé lucratif, Privé non lucratif, Public)</t>
    </r>
  </si>
  <si>
    <t>En 2015, les centres privés à but lucratif ont réalisé 45,81 % du total des traitements d’hémodialyse pour les adultes.</t>
  </si>
  <si>
    <t>Troisième tableau</t>
  </si>
  <si>
    <r>
      <t>Le tableau présente la </t>
    </r>
    <r>
      <rPr>
        <b/>
        <sz val="11"/>
        <rFont val="Calibri"/>
        <family val="2"/>
      </rPr>
      <t>proportion </t>
    </r>
    <r>
      <rPr>
        <sz val="11"/>
        <rFont val="Calibri"/>
        <family val="2"/>
      </rPr>
      <t>de chaque secteur dans les traitements donnés pour une </t>
    </r>
    <r>
      <rPr>
        <b/>
        <sz val="11"/>
        <rFont val="Calibri"/>
        <family val="2"/>
      </rPr>
      <t>année spécifique </t>
    </r>
    <r>
      <rPr>
        <sz val="11"/>
        <rFont val="Calibri"/>
        <family val="2"/>
      </rPr>
      <t>par rapport au </t>
    </r>
    <r>
      <rPr>
        <b/>
        <sz val="11"/>
        <rFont val="Calibri"/>
        <family val="2"/>
      </rPr>
      <t>total du secteur.</t>
    </r>
  </si>
  <si>
    <t>On retrouve les données sur le site SAE diffusion :</t>
  </si>
  <si>
    <t>On peut également les retrouver dans le PMSI</t>
  </si>
  <si>
    <r>
      <t xml:space="preserve">On y retrouve </t>
    </r>
    <r>
      <rPr>
        <b/>
        <sz val="11"/>
        <rFont val="Calibri"/>
        <family val="2"/>
      </rPr>
      <t>les tarifs</t>
    </r>
    <r>
      <rPr>
        <sz val="11"/>
        <rFont val="Calibri"/>
        <family val="2"/>
      </rPr>
      <t xml:space="preserve"> concernant la dialyse.</t>
    </r>
  </si>
  <si>
    <r>
      <t xml:space="preserve">Les </t>
    </r>
    <r>
      <rPr>
        <b/>
        <sz val="11"/>
        <rFont val="Calibri"/>
        <family val="2"/>
      </rPr>
      <t>forfaits en D</t>
    </r>
    <r>
      <rPr>
        <sz val="11"/>
        <rFont val="Calibri"/>
        <family val="2"/>
      </rPr>
      <t xml:space="preserve">, allant de D11 à D24, ainsi que les </t>
    </r>
    <r>
      <rPr>
        <b/>
        <sz val="11"/>
        <rFont val="Calibri"/>
        <family val="2"/>
      </rPr>
      <t>GHS</t>
    </r>
    <r>
      <rPr>
        <sz val="11"/>
        <rFont val="Calibri"/>
        <family val="2"/>
      </rPr>
      <t xml:space="preserve"> correspondants sont également mentionnés. On retrouve également les </t>
    </r>
    <r>
      <rPr>
        <b/>
        <sz val="11"/>
        <rFont val="Calibri"/>
        <family val="2"/>
      </rPr>
      <t>coefficients CICE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CITSS</t>
    </r>
    <r>
      <rPr>
        <sz val="11"/>
        <rFont val="Calibri"/>
        <family val="2"/>
      </rPr>
      <t xml:space="preserve"> à appliquer directement sur les tarifs.</t>
    </r>
  </si>
  <si>
    <t>On retrouve les données sur le site de l'ATIH :</t>
  </si>
  <si>
    <t>https://www.atih.sante.fr/tarifs-mco-et-had</t>
  </si>
  <si>
    <t>Voici le tableau qui récapitule l'utilisation des coefficients.</t>
  </si>
  <si>
    <t>Tableau 1</t>
  </si>
  <si>
    <t>Privé lucratif</t>
  </si>
  <si>
    <t>Associatif</t>
  </si>
  <si>
    <t>Public</t>
  </si>
  <si>
    <t>TOTAL</t>
  </si>
  <si>
    <t>112BA</t>
  </si>
  <si>
    <t>Hémodialyse en centre</t>
  </si>
  <si>
    <t>112B</t>
  </si>
  <si>
    <t>Adultes</t>
  </si>
  <si>
    <t>112BE</t>
  </si>
  <si>
    <t>Enfants</t>
  </si>
  <si>
    <t>1130X</t>
  </si>
  <si>
    <t>Hémodialyse en unité de dialyse médicalisée</t>
  </si>
  <si>
    <t>112AX</t>
  </si>
  <si>
    <t>Entraînement à l'hémodialyse</t>
  </si>
  <si>
    <t>112A</t>
  </si>
  <si>
    <t>1140X</t>
  </si>
  <si>
    <t>Autodialyse, dont assistée</t>
  </si>
  <si>
    <t>1150A</t>
  </si>
  <si>
    <t>Hémodialyse à domicile</t>
  </si>
  <si>
    <t>1150E</t>
  </si>
  <si>
    <t>122BA</t>
  </si>
  <si>
    <t>122BX</t>
  </si>
  <si>
    <t xml:space="preserve">Dialyse péritonéale en hospitalisation  </t>
  </si>
  <si>
    <t>122B</t>
  </si>
  <si>
    <t>122BE</t>
  </si>
  <si>
    <t>122AX</t>
  </si>
  <si>
    <t>Entraînement à la dialyse péritonéale (activité en séances)</t>
  </si>
  <si>
    <t>122A</t>
  </si>
  <si>
    <t>121CA</t>
  </si>
  <si>
    <t>121CX</t>
  </si>
  <si>
    <t>Dialyse péritonéale automatisée à domicile (activité en semaines de traitement)</t>
  </si>
  <si>
    <t>121C</t>
  </si>
  <si>
    <t>121CE</t>
  </si>
  <si>
    <t>121AA</t>
  </si>
  <si>
    <t>121AX</t>
  </si>
  <si>
    <t>Dialyse péritonéale continue ambulatoire à domicile (activité en semaines de traitement)</t>
  </si>
  <si>
    <t>121A 121B</t>
  </si>
  <si>
    <t>Total dialyse péritonéale à domicile</t>
  </si>
  <si>
    <t>VACAN</t>
  </si>
  <si>
    <t>Dialyses réservées pour vacanciers</t>
  </si>
  <si>
    <t>Tableau 2</t>
  </si>
  <si>
    <t>Tableau 3</t>
  </si>
  <si>
    <t>Ex-OQN</t>
  </si>
  <si>
    <t>Ex-DGF</t>
  </si>
  <si>
    <t>D11</t>
  </si>
  <si>
    <t>Forfait d'hémodialyse en unité de dialyse médicalisée</t>
  </si>
  <si>
    <t>D12</t>
  </si>
  <si>
    <t>Forfait d'autodialyse simple</t>
  </si>
  <si>
    <t>D13</t>
  </si>
  <si>
    <t>Forfait d'autodialyse assistée</t>
  </si>
  <si>
    <t>D14</t>
  </si>
  <si>
    <t>Forfait d'hémodialyse à domicile</t>
  </si>
  <si>
    <t>D15</t>
  </si>
  <si>
    <t>Forfait de dialyse péritonéale automatisée (DPA)</t>
  </si>
  <si>
    <t>D16</t>
  </si>
  <si>
    <t>Forfait de dialyse péritonéale continue ambulatoire (DPCA)</t>
  </si>
  <si>
    <t>D20</t>
  </si>
  <si>
    <t xml:space="preserve"> Forfait d'entraînement à la dialyse péritonéale automatisée </t>
  </si>
  <si>
    <t>D21</t>
  </si>
  <si>
    <t xml:space="preserve"> Forfait d'entraînement à la dialyse péritonéale continue ambulatoire </t>
  </si>
  <si>
    <t>D22</t>
  </si>
  <si>
    <t>Forfait de dialyse péritonéale automatisée pour une hospitalisation d’une durée entre 3 et 6 jours</t>
  </si>
  <si>
    <t>D23</t>
  </si>
  <si>
    <t>Forfait de dialyse péritonéale continue ambulatoire pour une hospitalisation d’une durée entre 3 et 6 jours</t>
  </si>
  <si>
    <t>D24</t>
  </si>
  <si>
    <t>Forfait d’entrainement à l’hémodialyse en  unité de dialyse médicalisée</t>
  </si>
  <si>
    <t>28Z01Z</t>
  </si>
  <si>
    <t>Entraînements à la dialyse péritonéale automatisée, en séances</t>
  </si>
  <si>
    <t>28Z02Z</t>
  </si>
  <si>
    <t>Entraînements à la dialyse péritonéale continue ambulatoire, en séances</t>
  </si>
  <si>
    <t>28Z03Z</t>
  </si>
  <si>
    <t>Entraînements à l'hémodialyse, en séances</t>
  </si>
  <si>
    <t>28Z04Z</t>
  </si>
  <si>
    <t>Hémodialyse, en séances</t>
  </si>
  <si>
    <t>Coef de reprise</t>
  </si>
  <si>
    <t>Valeur EBL</t>
  </si>
  <si>
    <t>Valeur EBNL</t>
  </si>
  <si>
    <t>Supprimé</t>
  </si>
  <si>
    <t>122BXE</t>
  </si>
  <si>
    <t>121AXE</t>
  </si>
  <si>
    <t>121CXE</t>
  </si>
  <si>
    <t/>
  </si>
  <si>
    <t>https://data.drees.solidarites-sante.gouv.fr/explore/dataset/707_bases-administratives-sae/table/?refine.annee=2024&amp;sort=-annee</t>
  </si>
  <si>
    <t>https://www.fhpmco.fr/2025/01/03/depeche-expert-n847-reforme-de-financement-mco/</t>
  </si>
  <si>
    <t>Dans la feuille, TARIFS 2015-2025</t>
  </si>
  <si>
    <t>Dans la feuille, SAE_DIALYSE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</si>
</sst>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Segoe UI"/>
      <family val="2"/>
    </font>
    <font>
      <sz val="11"/>
      <color rgb="FF000000"/>
      <name val="Calibri"/>
      <family val="2"/>
    </font>
    <font>
      <sz val="10"/>
      <color theme="1"/>
      <name val="Times"/>
      <family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6" fillId="0" borderId="0"/>
    <xf numFmtId="0" fontId="12" fillId="0" borderId="0"/>
    <xf numFmtId="0" fontId="17" fillId="0" borderId="0" applyNumberFormat="0" applyFill="0" applyBorder="0" applyAlignment="0" applyProtection="0"/>
  </cellStyleXfs>
  <cellXfs count="173">
    <xf numFmtId="0" fontId="0" fillId="0" borderId="0" xfId="0"/>
    <xf numFmtId="0" fontId="4" fillId="0" borderId="2" xfId="2" applyBorder="1"/>
    <xf numFmtId="0" fontId="4" fillId="0" borderId="3" xfId="2" applyBorder="1"/>
    <xf numFmtId="0" fontId="4" fillId="0" borderId="0" xfId="2"/>
    <xf numFmtId="0" fontId="4" fillId="0" borderId="4" xfId="2" applyBorder="1"/>
    <xf numFmtId="0" fontId="4" fillId="0" borderId="5" xfId="2" applyBorder="1"/>
    <xf numFmtId="0" fontId="5" fillId="0" borderId="4" xfId="2" applyFont="1" applyBorder="1"/>
    <xf numFmtId="0" fontId="6" fillId="0" borderId="4" xfId="2" applyFont="1" applyBorder="1"/>
    <xf numFmtId="0" fontId="6" fillId="0" borderId="0" xfId="2" applyFont="1"/>
    <xf numFmtId="0" fontId="3" fillId="0" borderId="0" xfId="1" applyBorder="1"/>
    <xf numFmtId="0" fontId="6" fillId="0" borderId="6" xfId="2" applyFont="1" applyBorder="1"/>
    <xf numFmtId="0" fontId="4" fillId="0" borderId="7" xfId="2" applyBorder="1"/>
    <xf numFmtId="0" fontId="3" fillId="0" borderId="7" xfId="1" applyBorder="1"/>
    <xf numFmtId="0" fontId="4" fillId="0" borderId="8" xfId="2" applyBorder="1"/>
    <xf numFmtId="0" fontId="4" fillId="0" borderId="6" xfId="2" applyBorder="1"/>
    <xf numFmtId="0" fontId="1" fillId="0" borderId="0" xfId="3"/>
    <xf numFmtId="0" fontId="1" fillId="0" borderId="0" xfId="3" applyAlignment="1">
      <alignment horizontal="center" vertical="center"/>
    </xf>
    <xf numFmtId="0" fontId="8" fillId="0" borderId="0" xfId="3" applyFont="1"/>
    <xf numFmtId="0" fontId="2" fillId="2" borderId="13" xfId="3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2" fillId="2" borderId="17" xfId="3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1" fillId="2" borderId="17" xfId="3" applyFill="1" applyBorder="1" applyAlignment="1">
      <alignment vertical="center" wrapText="1"/>
    </xf>
    <xf numFmtId="0" fontId="1" fillId="2" borderId="18" xfId="3" applyFill="1" applyBorder="1" applyAlignment="1">
      <alignment vertical="center" wrapText="1"/>
    </xf>
    <xf numFmtId="164" fontId="1" fillId="0" borderId="20" xfId="4" applyNumberFormat="1" applyFont="1" applyBorder="1" applyAlignment="1">
      <alignment vertical="center" wrapText="1"/>
    </xf>
    <xf numFmtId="164" fontId="1" fillId="0" borderId="17" xfId="4" applyNumberFormat="1" applyFont="1" applyBorder="1" applyAlignment="1">
      <alignment vertical="center" wrapText="1"/>
    </xf>
    <xf numFmtId="164" fontId="1" fillId="0" borderId="17" xfId="4" applyNumberFormat="1" applyFont="1" applyBorder="1" applyAlignment="1">
      <alignment horizontal="center" vertical="center" wrapText="1"/>
    </xf>
    <xf numFmtId="164" fontId="12" fillId="0" borderId="17" xfId="4" applyNumberFormat="1" applyFont="1" applyBorder="1" applyAlignment="1">
      <alignment horizontal="center" vertical="center"/>
    </xf>
    <xf numFmtId="164" fontId="12" fillId="0" borderId="21" xfId="4" applyNumberFormat="1" applyFont="1" applyBorder="1" applyAlignment="1">
      <alignment horizontal="center" vertical="center"/>
    </xf>
    <xf numFmtId="164" fontId="12" fillId="0" borderId="18" xfId="4" applyNumberFormat="1" applyFont="1" applyBorder="1" applyAlignment="1">
      <alignment horizontal="center" vertical="center"/>
    </xf>
    <xf numFmtId="164" fontId="0" fillId="0" borderId="17" xfId="4" applyNumberFormat="1" applyFont="1" applyBorder="1" applyAlignment="1">
      <alignment horizontal="center" vertical="center"/>
    </xf>
    <xf numFmtId="0" fontId="1" fillId="0" borderId="0" xfId="5"/>
    <xf numFmtId="164" fontId="12" fillId="0" borderId="21" xfId="4" applyNumberFormat="1" applyFont="1" applyBorder="1" applyAlignment="1">
      <alignment vertical="center"/>
    </xf>
    <xf numFmtId="164" fontId="1" fillId="0" borderId="17" xfId="4" applyNumberFormat="1" applyFont="1" applyBorder="1" applyAlignment="1">
      <alignment horizontal="center" vertical="center"/>
    </xf>
    <xf numFmtId="164" fontId="1" fillId="0" borderId="21" xfId="4" applyNumberFormat="1" applyFont="1" applyBorder="1" applyAlignment="1">
      <alignment horizontal="center" vertical="center"/>
    </xf>
    <xf numFmtId="164" fontId="1" fillId="0" borderId="18" xfId="4" applyNumberFormat="1" applyFont="1" applyBorder="1" applyAlignment="1">
      <alignment horizontal="center" vertical="center"/>
    </xf>
    <xf numFmtId="0" fontId="1" fillId="3" borderId="17" xfId="3" applyFill="1" applyBorder="1"/>
    <xf numFmtId="0" fontId="1" fillId="3" borderId="18" xfId="3" applyFill="1" applyBorder="1"/>
    <xf numFmtId="164" fontId="1" fillId="3" borderId="25" xfId="3" applyNumberFormat="1" applyFill="1" applyBorder="1"/>
    <xf numFmtId="164" fontId="1" fillId="3" borderId="26" xfId="3" applyNumberFormat="1" applyFill="1" applyBorder="1"/>
    <xf numFmtId="164" fontId="1" fillId="3" borderId="27" xfId="3" applyNumberFormat="1" applyFill="1" applyBorder="1"/>
    <xf numFmtId="10" fontId="1" fillId="0" borderId="0" xfId="6" applyNumberFormat="1" applyFont="1"/>
    <xf numFmtId="0" fontId="2" fillId="2" borderId="20" xfId="3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10" fontId="1" fillId="0" borderId="20" xfId="6" applyNumberFormat="1" applyFont="1" applyBorder="1" applyAlignment="1">
      <alignment vertical="center" wrapText="1"/>
    </xf>
    <xf numFmtId="10" fontId="1" fillId="0" borderId="17" xfId="6" applyNumberFormat="1" applyFont="1" applyBorder="1" applyAlignment="1">
      <alignment vertical="center" wrapText="1"/>
    </xf>
    <xf numFmtId="10" fontId="1" fillId="0" borderId="17" xfId="6" applyNumberFormat="1" applyFont="1" applyBorder="1" applyAlignment="1">
      <alignment horizontal="right" vertical="center" wrapText="1"/>
    </xf>
    <xf numFmtId="10" fontId="1" fillId="0" borderId="22" xfId="6" applyNumberFormat="1" applyFont="1" applyBorder="1" applyAlignment="1">
      <alignment horizontal="right" vertical="center" wrapText="1"/>
    </xf>
    <xf numFmtId="10" fontId="1" fillId="0" borderId="16" xfId="6" applyNumberFormat="1" applyFont="1" applyBorder="1" applyAlignment="1">
      <alignment vertical="center" wrapText="1"/>
    </xf>
    <xf numFmtId="10" fontId="1" fillId="0" borderId="20" xfId="6" applyNumberFormat="1" applyFont="1" applyBorder="1" applyAlignment="1">
      <alignment horizontal="right" vertical="center" wrapText="1"/>
    </xf>
    <xf numFmtId="10" fontId="1" fillId="0" borderId="21" xfId="6" applyNumberFormat="1" applyFont="1" applyBorder="1" applyAlignment="1">
      <alignment vertical="center" wrapText="1"/>
    </xf>
    <xf numFmtId="10" fontId="1" fillId="0" borderId="12" xfId="6" applyNumberFormat="1" applyFont="1" applyBorder="1" applyAlignment="1">
      <alignment horizontal="right" vertical="center" wrapText="1"/>
    </xf>
    <xf numFmtId="10" fontId="1" fillId="0" borderId="21" xfId="6" applyNumberFormat="1" applyFont="1" applyBorder="1" applyAlignment="1">
      <alignment horizontal="right" vertical="center" wrapText="1"/>
    </xf>
    <xf numFmtId="0" fontId="13" fillId="0" borderId="0" xfId="3" applyFont="1"/>
    <xf numFmtId="0" fontId="7" fillId="2" borderId="24" xfId="2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44" fontId="4" fillId="0" borderId="0" xfId="2" applyNumberFormat="1"/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18" xfId="2" applyBorder="1"/>
    <xf numFmtId="44" fontId="0" fillId="0" borderId="20" xfId="7" applyFont="1" applyBorder="1"/>
    <xf numFmtId="44" fontId="0" fillId="0" borderId="17" xfId="7" applyFont="1" applyBorder="1"/>
    <xf numFmtId="44" fontId="0" fillId="0" borderId="22" xfId="7" applyFont="1" applyBorder="1"/>
    <xf numFmtId="44" fontId="0" fillId="0" borderId="12" xfId="7" applyFont="1" applyBorder="1"/>
    <xf numFmtId="0" fontId="6" fillId="0" borderId="18" xfId="2" applyFont="1" applyBorder="1"/>
    <xf numFmtId="0" fontId="14" fillId="4" borderId="18" xfId="8" applyFont="1" applyFill="1" applyBorder="1" applyAlignment="1">
      <alignment horizontal="center" vertical="center"/>
    </xf>
    <xf numFmtId="0" fontId="14" fillId="0" borderId="18" xfId="9" applyFont="1" applyBorder="1" applyAlignment="1">
      <alignment horizontal="center" vertical="center"/>
    </xf>
    <xf numFmtId="44" fontId="0" fillId="0" borderId="25" xfId="7" applyFont="1" applyBorder="1"/>
    <xf numFmtId="44" fontId="0" fillId="0" borderId="26" xfId="7" applyFont="1" applyBorder="1"/>
    <xf numFmtId="44" fontId="0" fillId="0" borderId="27" xfId="7" applyFont="1" applyBorder="1"/>
    <xf numFmtId="0" fontId="6" fillId="0" borderId="0" xfId="2" applyFont="1" applyAlignment="1">
      <alignment vertical="center"/>
    </xf>
    <xf numFmtId="0" fontId="4" fillId="0" borderId="0" xfId="2" applyAlignment="1">
      <alignment horizontal="center" vertical="center" wrapText="1"/>
    </xf>
    <xf numFmtId="0" fontId="15" fillId="0" borderId="17" xfId="2" applyFont="1" applyBorder="1"/>
    <xf numFmtId="10" fontId="0" fillId="5" borderId="16" xfId="6" applyNumberFormat="1" applyFont="1" applyFill="1" applyBorder="1"/>
    <xf numFmtId="10" fontId="0" fillId="5" borderId="17" xfId="6" applyNumberFormat="1" applyFont="1" applyFill="1" applyBorder="1"/>
    <xf numFmtId="10" fontId="0" fillId="0" borderId="17" xfId="6" applyNumberFormat="1" applyFont="1" applyBorder="1"/>
    <xf numFmtId="10" fontId="16" fillId="6" borderId="17" xfId="10" applyNumberFormat="1" applyFont="1" applyFill="1" applyBorder="1" applyAlignment="1">
      <alignment horizontal="center" vertical="center"/>
    </xf>
    <xf numFmtId="0" fontId="4" fillId="5" borderId="17" xfId="2" applyFill="1" applyBorder="1"/>
    <xf numFmtId="0" fontId="4" fillId="0" borderId="0" xfId="2" applyAlignment="1">
      <alignment horizontal="right" vertical="center"/>
    </xf>
    <xf numFmtId="0" fontId="15" fillId="0" borderId="17" xfId="2" applyFont="1" applyBorder="1" applyAlignment="1">
      <alignment vertical="center" wrapText="1"/>
    </xf>
    <xf numFmtId="10" fontId="0" fillId="0" borderId="17" xfId="6" applyNumberFormat="1" applyFont="1" applyFill="1" applyBorder="1"/>
    <xf numFmtId="0" fontId="7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0" fontId="1" fillId="0" borderId="29" xfId="6" applyNumberFormat="1" applyFont="1" applyBorder="1" applyAlignment="1">
      <alignment horizontal="right" vertical="center" wrapText="1"/>
    </xf>
    <xf numFmtId="10" fontId="1" fillId="0" borderId="14" xfId="6" applyNumberFormat="1" applyFont="1" applyBorder="1" applyAlignment="1">
      <alignment horizontal="right" vertical="center" wrapText="1"/>
    </xf>
    <xf numFmtId="10" fontId="1" fillId="0" borderId="23" xfId="6" applyNumberFormat="1" applyFont="1" applyBorder="1" applyAlignment="1">
      <alignment horizontal="right" vertical="center" wrapText="1"/>
    </xf>
    <xf numFmtId="0" fontId="1" fillId="0" borderId="0" xfId="3" applyAlignment="1">
      <alignment vertical="center" wrapText="1"/>
    </xf>
    <xf numFmtId="0" fontId="7" fillId="2" borderId="7" xfId="2" applyFont="1" applyFill="1" applyBorder="1" applyAlignment="1">
      <alignment horizontal="center" vertical="center"/>
    </xf>
    <xf numFmtId="164" fontId="12" fillId="0" borderId="1" xfId="4" applyNumberFormat="1" applyFont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164" fontId="12" fillId="0" borderId="30" xfId="4" applyNumberFormat="1" applyFont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164" fontId="12" fillId="0" borderId="17" xfId="4" applyNumberFormat="1" applyFont="1" applyBorder="1" applyAlignment="1">
      <alignment vertical="center"/>
    </xf>
    <xf numFmtId="0" fontId="2" fillId="2" borderId="8" xfId="3" applyFont="1" applyFill="1" applyBorder="1" applyAlignment="1">
      <alignment horizontal="center" vertical="center"/>
    </xf>
    <xf numFmtId="164" fontId="1" fillId="0" borderId="22" xfId="4" applyNumberFormat="1" applyFont="1" applyBorder="1" applyAlignment="1">
      <alignment vertical="center" wrapText="1"/>
    </xf>
    <xf numFmtId="0" fontId="1" fillId="0" borderId="31" xfId="3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14" xfId="3" applyFill="1" applyBorder="1"/>
    <xf numFmtId="0" fontId="0" fillId="0" borderId="17" xfId="0" applyBorder="1" applyAlignment="1">
      <alignment horizontal="left"/>
    </xf>
    <xf numFmtId="0" fontId="1" fillId="0" borderId="17" xfId="3" applyBorder="1" applyAlignment="1">
      <alignment vertical="center" wrapText="1"/>
    </xf>
    <xf numFmtId="0" fontId="1" fillId="2" borderId="17" xfId="3" applyFill="1" applyBorder="1" applyAlignment="1">
      <alignment horizontal="right" vertical="center" wrapText="1"/>
    </xf>
    <xf numFmtId="0" fontId="0" fillId="0" borderId="31" xfId="0" applyBorder="1"/>
    <xf numFmtId="164" fontId="1" fillId="0" borderId="34" xfId="4" applyNumberFormat="1" applyFont="1" applyBorder="1" applyAlignment="1">
      <alignment vertical="center" wrapText="1"/>
    </xf>
    <xf numFmtId="164" fontId="1" fillId="0" borderId="29" xfId="4" applyNumberFormat="1" applyFont="1" applyBorder="1" applyAlignment="1">
      <alignment vertical="center" wrapText="1"/>
    </xf>
    <xf numFmtId="164" fontId="1" fillId="0" borderId="29" xfId="4" applyNumberFormat="1" applyFont="1" applyBorder="1" applyAlignment="1">
      <alignment horizontal="center" vertical="center" wrapText="1"/>
    </xf>
    <xf numFmtId="164" fontId="12" fillId="0" borderId="29" xfId="4" applyNumberFormat="1" applyFont="1" applyBorder="1" applyAlignment="1">
      <alignment horizontal="center" vertical="center"/>
    </xf>
    <xf numFmtId="164" fontId="1" fillId="3" borderId="35" xfId="3" applyNumberFormat="1" applyFill="1" applyBorder="1"/>
    <xf numFmtId="164" fontId="1" fillId="3" borderId="36" xfId="3" applyNumberFormat="1" applyFill="1" applyBorder="1"/>
    <xf numFmtId="164" fontId="1" fillId="3" borderId="32" xfId="3" applyNumberFormat="1" applyFill="1" applyBorder="1"/>
    <xf numFmtId="164" fontId="1" fillId="3" borderId="37" xfId="3" applyNumberFormat="1" applyFill="1" applyBorder="1"/>
    <xf numFmtId="164" fontId="12" fillId="0" borderId="29" xfId="4" applyNumberFormat="1" applyFont="1" applyBorder="1" applyAlignment="1">
      <alignment vertical="center"/>
    </xf>
    <xf numFmtId="164" fontId="1" fillId="3" borderId="11" xfId="3" applyNumberFormat="1" applyFill="1" applyBorder="1"/>
    <xf numFmtId="0" fontId="2" fillId="2" borderId="39" xfId="3" applyFont="1" applyFill="1" applyBorder="1" applyAlignment="1">
      <alignment horizontal="center" vertical="center"/>
    </xf>
    <xf numFmtId="0" fontId="2" fillId="2" borderId="19" xfId="3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164" fontId="0" fillId="0" borderId="29" xfId="4" applyNumberFormat="1" applyFont="1" applyBorder="1" applyAlignment="1">
      <alignment horizontal="center" vertical="center"/>
    </xf>
    <xf numFmtId="10" fontId="1" fillId="0" borderId="34" xfId="6" applyNumberFormat="1" applyFont="1" applyBorder="1" applyAlignment="1">
      <alignment vertical="center" wrapText="1"/>
    </xf>
    <xf numFmtId="10" fontId="1" fillId="0" borderId="29" xfId="6" applyNumberFormat="1" applyFont="1" applyBorder="1" applyAlignment="1">
      <alignment vertical="center" wrapText="1"/>
    </xf>
    <xf numFmtId="10" fontId="1" fillId="0" borderId="3" xfId="6" applyNumberFormat="1" applyFont="1" applyBorder="1" applyAlignment="1">
      <alignment vertical="center" wrapText="1"/>
    </xf>
    <xf numFmtId="10" fontId="1" fillId="0" borderId="34" xfId="6" applyNumberFormat="1" applyFont="1" applyBorder="1" applyAlignment="1">
      <alignment horizontal="right" vertical="center" wrapText="1"/>
    </xf>
    <xf numFmtId="10" fontId="2" fillId="3" borderId="35" xfId="3" applyNumberFormat="1" applyFont="1" applyFill="1" applyBorder="1"/>
    <xf numFmtId="10" fontId="2" fillId="3" borderId="36" xfId="3" applyNumberFormat="1" applyFont="1" applyFill="1" applyBorder="1"/>
    <xf numFmtId="10" fontId="2" fillId="3" borderId="37" xfId="3" applyNumberFormat="1" applyFont="1" applyFill="1" applyBorder="1"/>
    <xf numFmtId="10" fontId="2" fillId="3" borderId="40" xfId="3" applyNumberFormat="1" applyFont="1" applyFill="1" applyBorder="1"/>
    <xf numFmtId="10" fontId="2" fillId="3" borderId="36" xfId="3" applyNumberFormat="1" applyFont="1" applyFill="1" applyBorder="1" applyAlignment="1">
      <alignment horizontal="right"/>
    </xf>
    <xf numFmtId="10" fontId="2" fillId="3" borderId="35" xfId="3" applyNumberFormat="1" applyFont="1" applyFill="1" applyBorder="1" applyAlignment="1">
      <alignment horizontal="right"/>
    </xf>
    <xf numFmtId="10" fontId="2" fillId="3" borderId="37" xfId="3" applyNumberFormat="1" applyFont="1" applyFill="1" applyBorder="1" applyAlignment="1">
      <alignment horizontal="right"/>
    </xf>
    <xf numFmtId="9" fontId="2" fillId="3" borderId="35" xfId="6" applyFont="1" applyFill="1" applyBorder="1"/>
    <xf numFmtId="9" fontId="2" fillId="3" borderId="36" xfId="6" applyFont="1" applyFill="1" applyBorder="1"/>
    <xf numFmtId="9" fontId="2" fillId="3" borderId="37" xfId="6" applyFont="1" applyFill="1" applyBorder="1"/>
    <xf numFmtId="9" fontId="2" fillId="3" borderId="40" xfId="6" applyFont="1" applyFill="1" applyBorder="1"/>
    <xf numFmtId="9" fontId="2" fillId="3" borderId="36" xfId="6" applyFont="1" applyFill="1" applyBorder="1" applyAlignment="1">
      <alignment horizontal="right"/>
    </xf>
    <xf numFmtId="9" fontId="2" fillId="3" borderId="37" xfId="6" applyFont="1" applyFill="1" applyBorder="1" applyAlignment="1">
      <alignment horizontal="right"/>
    </xf>
    <xf numFmtId="0" fontId="17" fillId="0" borderId="0" xfId="11" applyBorder="1"/>
    <xf numFmtId="0" fontId="2" fillId="0" borderId="17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0" fillId="0" borderId="22" xfId="4" applyNumberFormat="1" applyFont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10" fontId="12" fillId="0" borderId="17" xfId="6" applyNumberFormat="1" applyFont="1" applyBorder="1" applyAlignment="1">
      <alignment horizontal="right" vertical="center"/>
    </xf>
    <xf numFmtId="164" fontId="0" fillId="0" borderId="17" xfId="4" applyNumberFormat="1" applyFont="1" applyBorder="1" applyAlignment="1">
      <alignment horizontal="center" vertical="center"/>
    </xf>
    <xf numFmtId="10" fontId="1" fillId="0" borderId="29" xfId="6" applyNumberFormat="1" applyFont="1" applyBorder="1" applyAlignment="1">
      <alignment horizontal="right" vertical="center" wrapText="1"/>
    </xf>
    <xf numFmtId="10" fontId="1" fillId="0" borderId="14" xfId="6" applyNumberFormat="1" applyFont="1" applyBorder="1" applyAlignment="1">
      <alignment horizontal="right" vertical="center" wrapText="1"/>
    </xf>
    <xf numFmtId="10" fontId="12" fillId="0" borderId="22" xfId="6" applyNumberFormat="1" applyFont="1" applyBorder="1" applyAlignment="1">
      <alignment horizontal="right" vertical="center"/>
    </xf>
    <xf numFmtId="164" fontId="12" fillId="0" borderId="17" xfId="4" applyNumberFormat="1" applyFont="1" applyBorder="1" applyAlignment="1">
      <alignment horizontal="center" vertical="center"/>
    </xf>
    <xf numFmtId="10" fontId="1" fillId="0" borderId="23" xfId="6" applyNumberFormat="1" applyFont="1" applyBorder="1" applyAlignment="1">
      <alignment horizontal="right" vertical="center" wrapText="1"/>
    </xf>
    <xf numFmtId="10" fontId="1" fillId="0" borderId="24" xfId="6" applyNumberFormat="1" applyFont="1" applyBorder="1" applyAlignment="1">
      <alignment horizontal="right" vertical="center" wrapText="1"/>
    </xf>
    <xf numFmtId="0" fontId="10" fillId="2" borderId="33" xfId="3" applyFont="1" applyFill="1" applyBorder="1" applyAlignment="1">
      <alignment horizontal="center" vertical="center" wrapText="1"/>
    </xf>
    <xf numFmtId="0" fontId="1" fillId="2" borderId="17" xfId="3" applyFill="1" applyBorder="1" applyAlignment="1">
      <alignment vertical="center" wrapText="1"/>
    </xf>
    <xf numFmtId="0" fontId="1" fillId="2" borderId="17" xfId="3" applyFill="1" applyBorder="1" applyAlignment="1">
      <alignment horizontal="right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164" fontId="12" fillId="0" borderId="18" xfId="4" applyNumberFormat="1" applyFont="1" applyBorder="1" applyAlignment="1">
      <alignment horizontal="center" vertical="center"/>
    </xf>
    <xf numFmtId="164" fontId="12" fillId="0" borderId="30" xfId="4" applyNumberFormat="1" applyFont="1" applyBorder="1" applyAlignment="1">
      <alignment horizontal="center" vertical="center"/>
    </xf>
    <xf numFmtId="164" fontId="12" fillId="0" borderId="15" xfId="4" applyNumberFormat="1" applyFont="1" applyBorder="1" applyAlignment="1">
      <alignment horizontal="center" vertical="center"/>
    </xf>
    <xf numFmtId="0" fontId="1" fillId="2" borderId="18" xfId="3" applyFill="1" applyBorder="1" applyAlignment="1">
      <alignment vertical="center" wrapText="1"/>
    </xf>
    <xf numFmtId="164" fontId="12" fillId="0" borderId="23" xfId="4" applyNumberFormat="1" applyFont="1" applyBorder="1" applyAlignment="1">
      <alignment horizontal="center" vertical="center"/>
    </xf>
    <xf numFmtId="164" fontId="12" fillId="0" borderId="24" xfId="4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</cellXfs>
  <cellStyles count="12">
    <cellStyle name="Lien hypertexte" xfId="11" builtinId="8"/>
    <cellStyle name="Lien hypertexte 2" xfId="1" xr:uid="{558E98D9-EB01-46D8-BA6D-364748C0E734}"/>
    <cellStyle name="Milliers 2" xfId="4" xr:uid="{C1272501-D571-49DC-ACB1-6FBFA4C384F4}"/>
    <cellStyle name="Monétaire 2" xfId="7" xr:uid="{C9ABB83E-B2AC-4AFF-8914-BAFC640F74BA}"/>
    <cellStyle name="Normal" xfId="0" builtinId="0"/>
    <cellStyle name="Normal 11" xfId="8" xr:uid="{97D7DF38-0041-4044-8780-5081490F08D8}"/>
    <cellStyle name="Normal 2" xfId="2" xr:uid="{ABE33066-15ED-45DF-AC24-D112EA20D0A4}"/>
    <cellStyle name="Normal 2 2" xfId="3" xr:uid="{2AA941C9-EB26-40CB-BC02-118FFA93C2E9}"/>
    <cellStyle name="Normal 4" xfId="9" xr:uid="{C751CD4A-A57B-4062-ACCC-7718030C8F48}"/>
    <cellStyle name="Normal 4 2" xfId="10" xr:uid="{A8B06C4B-1A2F-4F9F-9753-D6C0967083D8}"/>
    <cellStyle name="Normal 6" xfId="5" xr:uid="{652D9650-4506-48DB-9438-0871CD401516}"/>
    <cellStyle name="Pourcentage 2" xfId="6" xr:uid="{BC46770C-FA71-4551-9313-B43BB44B8B6A}"/>
  </cellStyles>
  <dxfs count="0"/>
  <tableStyles count="1" defaultTableStyle="TableStyleMedium2" defaultPivotStyle="PivotStyleLight16">
    <tableStyle name="Invisible" pivot="0" table="0" count="0" xr9:uid="{2A937749-0983-453B-AAF9-DB07F63414F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9</xdr:row>
      <xdr:rowOff>123825</xdr:rowOff>
    </xdr:from>
    <xdr:to>
      <xdr:col>9</xdr:col>
      <xdr:colOff>94225</xdr:colOff>
      <xdr:row>14</xdr:row>
      <xdr:rowOff>53456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9BCEA9F-8FF5-4C89-9CEB-3474469B8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838325"/>
          <a:ext cx="5761600" cy="882131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</xdr:colOff>
      <xdr:row>28</xdr:row>
      <xdr:rowOff>142875</xdr:rowOff>
    </xdr:from>
    <xdr:to>
      <xdr:col>6</xdr:col>
      <xdr:colOff>568279</xdr:colOff>
      <xdr:row>37</xdr:row>
      <xdr:rowOff>167871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D7DDE4-E4F5-4889-B309-1E03EA0E6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" y="5476875"/>
          <a:ext cx="3881074" cy="173949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9</xdr:row>
      <xdr:rowOff>123825</xdr:rowOff>
    </xdr:from>
    <xdr:to>
      <xdr:col>9</xdr:col>
      <xdr:colOff>94225</xdr:colOff>
      <xdr:row>14</xdr:row>
      <xdr:rowOff>53456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8DB783E-2719-4DB9-8883-E575B89A3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838325"/>
          <a:ext cx="5761600" cy="882131"/>
        </a:xfrm>
        <a:prstGeom prst="rect">
          <a:avLst/>
        </a:prstGeom>
      </xdr:spPr>
    </xdr:pic>
    <xdr:clientData/>
  </xdr:twoCellAnchor>
  <xdr:twoCellAnchor editAs="oneCell">
    <xdr:from>
      <xdr:col>1</xdr:col>
      <xdr:colOff>306705</xdr:colOff>
      <xdr:row>28</xdr:row>
      <xdr:rowOff>142875</xdr:rowOff>
    </xdr:from>
    <xdr:to>
      <xdr:col>6</xdr:col>
      <xdr:colOff>568279</xdr:colOff>
      <xdr:row>37</xdr:row>
      <xdr:rowOff>167871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98B27FD-AE7F-40B1-B79B-2819AEA7A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380" y="5476875"/>
          <a:ext cx="3881074" cy="17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tih.sante.fr/tarifs-mco-et-had" TargetMode="External"/><Relationship Id="rId2" Type="http://schemas.openxmlformats.org/officeDocument/2006/relationships/hyperlink" Target="https://www.fhpmco.fr/2025/01/03/depeche-expert-n847-reforme-de-financement-mco/" TargetMode="External"/><Relationship Id="rId1" Type="http://schemas.openxmlformats.org/officeDocument/2006/relationships/hyperlink" Target="https://data.drees.solidarites-sante.gouv.fr/explore/dataset/707_bases-administratives-sae/table/?refine.annee=2024&amp;sort=-anne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F4EB-16B7-4B03-AF8D-8B2F2E7F8297}">
  <dimension ref="B2:S39"/>
  <sheetViews>
    <sheetView zoomScale="80" zoomScaleNormal="80" workbookViewId="0">
      <selection activeCell="I16" sqref="I16"/>
    </sheetView>
  </sheetViews>
  <sheetFormatPr baseColWidth="10" defaultColWidth="6.7265625" defaultRowHeight="14.5" x14ac:dyDescent="0.35"/>
  <cols>
    <col min="1" max="1" width="6.7265625" style="3"/>
    <col min="2" max="9" width="10.81640625" style="3" customWidth="1"/>
    <col min="10" max="10" width="6.81640625" style="3" customWidth="1"/>
    <col min="11" max="24" width="10.81640625" style="3" customWidth="1"/>
    <col min="25" max="16384" width="6.7265625" style="3"/>
  </cols>
  <sheetData>
    <row r="2" spans="2:19" x14ac:dyDescent="0.35">
      <c r="B2" s="141" t="s">
        <v>101</v>
      </c>
      <c r="C2" s="142"/>
      <c r="D2" s="142"/>
      <c r="E2" s="14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</row>
    <row r="3" spans="2:19" x14ac:dyDescent="0.35">
      <c r="B3" s="4"/>
      <c r="S3" s="5"/>
    </row>
    <row r="4" spans="2:19" x14ac:dyDescent="0.35">
      <c r="B4" s="6" t="s">
        <v>0</v>
      </c>
      <c r="S4" s="5"/>
    </row>
    <row r="5" spans="2:19" x14ac:dyDescent="0.35">
      <c r="B5" s="7" t="s">
        <v>1</v>
      </c>
      <c r="S5" s="5"/>
    </row>
    <row r="6" spans="2:19" x14ac:dyDescent="0.35">
      <c r="B6" s="7" t="s">
        <v>2</v>
      </c>
      <c r="S6" s="5"/>
    </row>
    <row r="7" spans="2:19" x14ac:dyDescent="0.35">
      <c r="B7" s="4"/>
      <c r="S7" s="5"/>
    </row>
    <row r="8" spans="2:19" x14ac:dyDescent="0.35">
      <c r="B8" s="6" t="s">
        <v>3</v>
      </c>
      <c r="S8" s="5"/>
    </row>
    <row r="9" spans="2:19" x14ac:dyDescent="0.35">
      <c r="B9" s="7" t="s">
        <v>4</v>
      </c>
      <c r="S9" s="5"/>
    </row>
    <row r="10" spans="2:19" x14ac:dyDescent="0.35">
      <c r="B10" s="4"/>
      <c r="S10" s="5"/>
    </row>
    <row r="11" spans="2:19" x14ac:dyDescent="0.35">
      <c r="B11" s="4"/>
      <c r="K11" s="8" t="s">
        <v>5</v>
      </c>
      <c r="S11" s="5"/>
    </row>
    <row r="12" spans="2:19" x14ac:dyDescent="0.35">
      <c r="B12" s="4"/>
      <c r="S12" s="5"/>
    </row>
    <row r="13" spans="2:19" x14ac:dyDescent="0.35">
      <c r="B13" s="4"/>
      <c r="S13" s="5"/>
    </row>
    <row r="14" spans="2:19" x14ac:dyDescent="0.35">
      <c r="B14" s="4"/>
      <c r="S14" s="5"/>
    </row>
    <row r="15" spans="2:19" x14ac:dyDescent="0.35">
      <c r="B15" s="4"/>
      <c r="S15" s="5"/>
    </row>
    <row r="16" spans="2:19" x14ac:dyDescent="0.35">
      <c r="B16" s="6" t="s">
        <v>6</v>
      </c>
      <c r="S16" s="5"/>
    </row>
    <row r="17" spans="2:19" x14ac:dyDescent="0.35">
      <c r="B17" s="7" t="s">
        <v>7</v>
      </c>
      <c r="S17" s="5"/>
    </row>
    <row r="18" spans="2:19" x14ac:dyDescent="0.35">
      <c r="B18" s="4"/>
      <c r="S18" s="5"/>
    </row>
    <row r="19" spans="2:19" x14ac:dyDescent="0.35">
      <c r="B19" s="7" t="s">
        <v>8</v>
      </c>
      <c r="F19" s="139" t="s">
        <v>98</v>
      </c>
      <c r="S19" s="5"/>
    </row>
    <row r="20" spans="2:19" x14ac:dyDescent="0.35">
      <c r="B20" s="10" t="s">
        <v>9</v>
      </c>
      <c r="C20" s="11"/>
      <c r="D20" s="11"/>
      <c r="E20" s="11"/>
      <c r="F20" s="1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3"/>
    </row>
    <row r="22" spans="2:19" x14ac:dyDescent="0.35">
      <c r="B22" s="140" t="s">
        <v>100</v>
      </c>
      <c r="C22" s="140"/>
      <c r="D22" s="14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</row>
    <row r="23" spans="2:19" x14ac:dyDescent="0.35">
      <c r="B23" s="4"/>
      <c r="S23" s="5"/>
    </row>
    <row r="24" spans="2:19" x14ac:dyDescent="0.35">
      <c r="B24" s="7" t="s">
        <v>10</v>
      </c>
      <c r="S24" s="5"/>
    </row>
    <row r="25" spans="2:19" x14ac:dyDescent="0.35">
      <c r="B25" s="7" t="s">
        <v>11</v>
      </c>
      <c r="S25" s="5"/>
    </row>
    <row r="26" spans="2:19" x14ac:dyDescent="0.35">
      <c r="B26" s="4"/>
      <c r="S26" s="5"/>
    </row>
    <row r="27" spans="2:19" x14ac:dyDescent="0.35">
      <c r="B27" s="7" t="s">
        <v>12</v>
      </c>
      <c r="F27" s="9" t="s">
        <v>13</v>
      </c>
      <c r="S27" s="5"/>
    </row>
    <row r="28" spans="2:19" x14ac:dyDescent="0.35">
      <c r="B28" s="7"/>
      <c r="F28" s="9"/>
      <c r="S28" s="5"/>
    </row>
    <row r="29" spans="2:19" x14ac:dyDescent="0.35">
      <c r="B29" s="4"/>
      <c r="S29" s="5"/>
    </row>
    <row r="30" spans="2:19" x14ac:dyDescent="0.35">
      <c r="B30" s="4"/>
      <c r="H30" s="8" t="s">
        <v>14</v>
      </c>
      <c r="S30" s="5"/>
    </row>
    <row r="31" spans="2:19" x14ac:dyDescent="0.35">
      <c r="B31" s="4"/>
      <c r="H31" s="139" t="s">
        <v>99</v>
      </c>
      <c r="S31" s="5"/>
    </row>
    <row r="32" spans="2:19" x14ac:dyDescent="0.35">
      <c r="B32" s="4"/>
      <c r="S32" s="5"/>
    </row>
    <row r="33" spans="2:19" x14ac:dyDescent="0.35">
      <c r="B33" s="4"/>
      <c r="S33" s="5"/>
    </row>
    <row r="34" spans="2:19" x14ac:dyDescent="0.35">
      <c r="B34" s="4"/>
      <c r="S34" s="5"/>
    </row>
    <row r="35" spans="2:19" x14ac:dyDescent="0.35">
      <c r="B35" s="4"/>
      <c r="S35" s="5"/>
    </row>
    <row r="36" spans="2:19" x14ac:dyDescent="0.35">
      <c r="B36" s="4"/>
      <c r="S36" s="5"/>
    </row>
    <row r="37" spans="2:19" x14ac:dyDescent="0.35">
      <c r="B37" s="4"/>
      <c r="S37" s="5"/>
    </row>
    <row r="38" spans="2:19" x14ac:dyDescent="0.35">
      <c r="B38" s="4"/>
      <c r="S38" s="5"/>
    </row>
    <row r="39" spans="2:19" x14ac:dyDescent="0.35">
      <c r="B39" s="1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3"/>
    </row>
  </sheetData>
  <mergeCells count="2">
    <mergeCell ref="B22:D22"/>
    <mergeCell ref="B2:E2"/>
  </mergeCells>
  <hyperlinks>
    <hyperlink ref="F19" r:id="rId1" xr:uid="{EF9A79AC-A56B-4D90-93A6-520E8A9B2FE9}"/>
    <hyperlink ref="H31" r:id="rId2" xr:uid="{7D0E2B27-0252-4AB1-9159-5A4991376A8A}"/>
    <hyperlink ref="F27" r:id="rId3" xr:uid="{7A55F53F-B636-4A2B-A965-E91B31E8B498}"/>
  </hyperlinks>
  <pageMargins left="0.7" right="0.7" top="0.75" bottom="0.75" header="0.3" footer="0.3"/>
  <pageSetup paperSize="9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E7C9-0DD5-45C6-A1BA-659771C1F0D5}">
  <sheetPr>
    <pageSetUpPr fitToPage="1"/>
  </sheetPr>
  <dimension ref="A1:AU63"/>
  <sheetViews>
    <sheetView tabSelected="1" topLeftCell="C13" zoomScale="70" zoomScaleNormal="70" workbookViewId="0">
      <selection activeCell="C25" sqref="C25:C26"/>
    </sheetView>
  </sheetViews>
  <sheetFormatPr baseColWidth="10" defaultColWidth="11.453125" defaultRowHeight="15" customHeight="1" x14ac:dyDescent="0.35"/>
  <cols>
    <col min="1" max="1" width="11.453125" style="15" hidden="1" customWidth="1"/>
    <col min="2" max="2" width="8" style="15" hidden="1" customWidth="1"/>
    <col min="3" max="3" width="55" style="15" customWidth="1"/>
    <col min="4" max="4" width="14" style="15" hidden="1" customWidth="1"/>
    <col min="5" max="5" width="10.453125" style="15" bestFit="1" customWidth="1"/>
    <col min="6" max="6" width="11.453125" style="15"/>
    <col min="7" max="9" width="13.54296875" style="15" customWidth="1"/>
    <col min="10" max="10" width="13.54296875" style="16" customWidth="1"/>
    <col min="11" max="13" width="15" style="16" customWidth="1"/>
    <col min="14" max="16" width="14.81640625" style="16" customWidth="1"/>
    <col min="17" max="19" width="13.54296875" style="15" bestFit="1" customWidth="1"/>
    <col min="20" max="23" width="15" style="16" bestFit="1" customWidth="1"/>
    <col min="24" max="26" width="14.81640625" style="16" customWidth="1"/>
    <col min="27" max="29" width="13.54296875" style="15" bestFit="1" customWidth="1"/>
    <col min="30" max="33" width="15" style="16" bestFit="1" customWidth="1"/>
    <col min="34" max="36" width="14.81640625" style="16" customWidth="1"/>
    <col min="37" max="37" width="4.1796875" style="15" customWidth="1"/>
    <col min="38" max="38" width="12.1796875" style="15" bestFit="1" customWidth="1"/>
    <col min="39" max="16384" width="11.453125" style="15"/>
  </cols>
  <sheetData>
    <row r="1" spans="1:47" ht="15" customHeight="1" thickBot="1" x14ac:dyDescent="0.4">
      <c r="C1" s="92"/>
      <c r="D1" s="92"/>
      <c r="E1" s="92"/>
      <c r="F1" s="92"/>
      <c r="G1" s="92"/>
      <c r="H1" s="92"/>
      <c r="I1" s="92"/>
      <c r="J1" s="92"/>
      <c r="K1" s="92"/>
      <c r="Q1" s="16"/>
      <c r="R1" s="16"/>
      <c r="S1" s="16"/>
      <c r="AA1" s="16"/>
      <c r="AB1" s="16"/>
      <c r="AC1" s="16"/>
    </row>
    <row r="2" spans="1:47" thickBot="1" x14ac:dyDescent="0.4">
      <c r="C2" s="17" t="s">
        <v>15</v>
      </c>
      <c r="D2" s="102"/>
      <c r="G2" s="158" t="s">
        <v>16</v>
      </c>
      <c r="H2" s="159"/>
      <c r="I2" s="159"/>
      <c r="J2" s="159"/>
      <c r="K2" s="159"/>
      <c r="L2" s="159"/>
      <c r="M2" s="159"/>
      <c r="N2" s="159"/>
      <c r="O2" s="159"/>
      <c r="P2" s="160"/>
      <c r="Q2" s="144" t="s">
        <v>17</v>
      </c>
      <c r="R2" s="145"/>
      <c r="S2" s="145"/>
      <c r="T2" s="145"/>
      <c r="U2" s="145"/>
      <c r="V2" s="145"/>
      <c r="W2" s="145"/>
      <c r="X2" s="145"/>
      <c r="Y2" s="145"/>
      <c r="Z2" s="146"/>
      <c r="AA2" s="161" t="s">
        <v>18</v>
      </c>
      <c r="AB2" s="162"/>
      <c r="AC2" s="162"/>
      <c r="AD2" s="162"/>
      <c r="AE2" s="162"/>
      <c r="AF2" s="162"/>
      <c r="AG2" s="162"/>
      <c r="AH2" s="162"/>
      <c r="AI2" s="162"/>
      <c r="AJ2" s="163"/>
      <c r="AL2" s="161" t="s">
        <v>19</v>
      </c>
      <c r="AM2" s="162"/>
      <c r="AN2" s="162"/>
      <c r="AO2" s="162"/>
      <c r="AP2" s="162"/>
      <c r="AQ2" s="162"/>
      <c r="AR2" s="162"/>
      <c r="AS2" s="162"/>
      <c r="AT2" s="162"/>
      <c r="AU2" s="163"/>
    </row>
    <row r="3" spans="1:47" ht="15" customHeight="1" x14ac:dyDescent="0.35">
      <c r="G3" s="18">
        <v>2015</v>
      </c>
      <c r="H3" s="19">
        <v>2016</v>
      </c>
      <c r="I3" s="19">
        <v>2017</v>
      </c>
      <c r="J3" s="20">
        <v>2018</v>
      </c>
      <c r="K3" s="20">
        <v>2019</v>
      </c>
      <c r="L3" s="20">
        <v>2020</v>
      </c>
      <c r="M3" s="20">
        <v>2021</v>
      </c>
      <c r="N3" s="20">
        <v>2022</v>
      </c>
      <c r="O3" s="97">
        <v>2023</v>
      </c>
      <c r="P3" s="21">
        <v>2024</v>
      </c>
      <c r="Q3" s="18">
        <v>2015</v>
      </c>
      <c r="R3" s="19">
        <v>2016</v>
      </c>
      <c r="S3" s="19">
        <v>2017</v>
      </c>
      <c r="T3" s="20">
        <v>2018</v>
      </c>
      <c r="U3" s="20">
        <v>2019</v>
      </c>
      <c r="V3" s="20">
        <v>2020</v>
      </c>
      <c r="W3" s="20">
        <v>2021</v>
      </c>
      <c r="X3" s="95">
        <v>2022</v>
      </c>
      <c r="Y3" s="20">
        <v>2023</v>
      </c>
      <c r="Z3" s="21">
        <v>2024</v>
      </c>
      <c r="AA3" s="118">
        <v>2015</v>
      </c>
      <c r="AB3" s="119">
        <v>2016</v>
      </c>
      <c r="AC3" s="119">
        <v>2017</v>
      </c>
      <c r="AD3" s="24">
        <v>2018</v>
      </c>
      <c r="AE3" s="24">
        <v>2019</v>
      </c>
      <c r="AF3" s="24">
        <v>2020</v>
      </c>
      <c r="AG3" s="24">
        <v>2021</v>
      </c>
      <c r="AH3" s="24">
        <v>2022</v>
      </c>
      <c r="AI3" s="24">
        <v>2023</v>
      </c>
      <c r="AJ3" s="120">
        <v>2024</v>
      </c>
      <c r="AL3" s="18">
        <v>2015</v>
      </c>
      <c r="AM3" s="19">
        <v>2016</v>
      </c>
      <c r="AN3" s="19">
        <v>2017</v>
      </c>
      <c r="AO3" s="20">
        <v>2018</v>
      </c>
      <c r="AP3" s="20">
        <v>2019</v>
      </c>
      <c r="AQ3" s="20">
        <v>2020</v>
      </c>
      <c r="AR3" s="20">
        <v>2021</v>
      </c>
      <c r="AS3" s="95">
        <v>2022</v>
      </c>
      <c r="AT3" s="95">
        <v>2023</v>
      </c>
      <c r="AU3" s="58">
        <v>2024</v>
      </c>
    </row>
    <row r="4" spans="1:47" ht="15" customHeight="1" x14ac:dyDescent="0.35">
      <c r="B4" s="15" t="s">
        <v>20</v>
      </c>
      <c r="C4" s="167" t="s">
        <v>21</v>
      </c>
      <c r="D4" s="104" t="s">
        <v>20</v>
      </c>
      <c r="E4" s="157" t="s">
        <v>22</v>
      </c>
      <c r="F4" s="26" t="s">
        <v>23</v>
      </c>
      <c r="G4" s="27">
        <v>1706291</v>
      </c>
      <c r="H4" s="28">
        <v>1735927</v>
      </c>
      <c r="I4" s="28">
        <v>1730071</v>
      </c>
      <c r="J4" s="29">
        <v>1758217</v>
      </c>
      <c r="K4" s="30">
        <v>1774624</v>
      </c>
      <c r="L4" s="30">
        <v>1782949</v>
      </c>
      <c r="M4" s="30">
        <v>1770310</v>
      </c>
      <c r="N4" s="32">
        <v>1768169</v>
      </c>
      <c r="O4" s="30">
        <v>1756404</v>
      </c>
      <c r="P4" s="31">
        <v>1762687</v>
      </c>
      <c r="Q4" s="27">
        <v>591980</v>
      </c>
      <c r="R4" s="28">
        <v>593565</v>
      </c>
      <c r="S4" s="28">
        <v>646434</v>
      </c>
      <c r="T4" s="30">
        <v>652964</v>
      </c>
      <c r="U4" s="30">
        <v>669273</v>
      </c>
      <c r="V4" s="30">
        <v>685595</v>
      </c>
      <c r="W4" s="30">
        <v>682407</v>
      </c>
      <c r="X4" s="32">
        <v>673076</v>
      </c>
      <c r="Y4" s="30">
        <v>662464</v>
      </c>
      <c r="Z4" s="31">
        <v>692371</v>
      </c>
      <c r="AA4" s="27">
        <v>1426733</v>
      </c>
      <c r="AB4" s="28">
        <v>1474257</v>
      </c>
      <c r="AC4" s="28">
        <v>1496794</v>
      </c>
      <c r="AD4" s="33">
        <v>1516900</v>
      </c>
      <c r="AE4" s="33">
        <v>1533146</v>
      </c>
      <c r="AF4" s="33">
        <v>1537351</v>
      </c>
      <c r="AG4" s="33">
        <v>1535654</v>
      </c>
      <c r="AH4" s="32">
        <v>1557220</v>
      </c>
      <c r="AI4" s="33">
        <v>1569201</v>
      </c>
      <c r="AJ4" s="31">
        <v>1581099</v>
      </c>
      <c r="AL4" s="27">
        <f t="shared" ref="AL4:AL20" si="0">G4+Q4+AA4</f>
        <v>3725004</v>
      </c>
      <c r="AM4" s="28">
        <f t="shared" ref="AM4:AS11" si="1">AB4+R4+H4</f>
        <v>3803749</v>
      </c>
      <c r="AN4" s="28">
        <f t="shared" si="1"/>
        <v>3873299</v>
      </c>
      <c r="AO4" s="28">
        <f t="shared" si="1"/>
        <v>3928081</v>
      </c>
      <c r="AP4" s="28">
        <f t="shared" si="1"/>
        <v>3977043</v>
      </c>
      <c r="AQ4" s="28">
        <f t="shared" si="1"/>
        <v>4005895</v>
      </c>
      <c r="AR4" s="28">
        <f t="shared" si="1"/>
        <v>3988371</v>
      </c>
      <c r="AS4" s="28">
        <f t="shared" si="1"/>
        <v>3998465</v>
      </c>
      <c r="AT4" s="28">
        <f>IFERROR(AI4+Y4+O4,"")</f>
        <v>3988069</v>
      </c>
      <c r="AU4" s="100">
        <f>IFERROR(AJ4+Z4+P4,"")</f>
        <v>4036157</v>
      </c>
    </row>
    <row r="5" spans="1:47" ht="15" customHeight="1" x14ac:dyDescent="0.35">
      <c r="B5" s="15" t="s">
        <v>24</v>
      </c>
      <c r="C5" s="167"/>
      <c r="D5" s="104" t="s">
        <v>24</v>
      </c>
      <c r="E5" s="157"/>
      <c r="F5" s="26" t="s">
        <v>25</v>
      </c>
      <c r="G5" s="27">
        <v>39</v>
      </c>
      <c r="H5" s="28">
        <v>63</v>
      </c>
      <c r="I5" s="28">
        <v>141</v>
      </c>
      <c r="J5" s="29">
        <v>160</v>
      </c>
      <c r="K5" s="30">
        <v>148</v>
      </c>
      <c r="L5" s="30">
        <v>4530</v>
      </c>
      <c r="M5" s="30">
        <v>148</v>
      </c>
      <c r="N5" s="32">
        <v>101</v>
      </c>
      <c r="O5" s="30">
        <v>41</v>
      </c>
      <c r="P5" s="31">
        <v>8</v>
      </c>
      <c r="Q5" s="27">
        <v>5</v>
      </c>
      <c r="R5" s="28">
        <v>203</v>
      </c>
      <c r="S5" s="28">
        <v>152</v>
      </c>
      <c r="T5" s="30">
        <v>94</v>
      </c>
      <c r="U5" s="30">
        <v>74</v>
      </c>
      <c r="V5" s="30">
        <v>131</v>
      </c>
      <c r="W5" s="30">
        <v>15</v>
      </c>
      <c r="X5" s="32">
        <v>49</v>
      </c>
      <c r="Y5" s="30">
        <v>158</v>
      </c>
      <c r="Z5" s="31">
        <v>149</v>
      </c>
      <c r="AA5" s="27">
        <v>19434</v>
      </c>
      <c r="AB5" s="28">
        <v>20653</v>
      </c>
      <c r="AC5" s="28">
        <v>20303</v>
      </c>
      <c r="AD5" s="33">
        <v>19264</v>
      </c>
      <c r="AE5" s="33">
        <v>20114</v>
      </c>
      <c r="AF5" s="33">
        <v>21195</v>
      </c>
      <c r="AG5" s="33">
        <v>20930</v>
      </c>
      <c r="AH5" s="32">
        <v>20133</v>
      </c>
      <c r="AI5" s="33">
        <v>18063</v>
      </c>
      <c r="AJ5" s="31">
        <v>17289</v>
      </c>
      <c r="AL5" s="27">
        <f t="shared" si="0"/>
        <v>19478</v>
      </c>
      <c r="AM5" s="28">
        <f t="shared" si="1"/>
        <v>20919</v>
      </c>
      <c r="AN5" s="28">
        <f t="shared" si="1"/>
        <v>20596</v>
      </c>
      <c r="AO5" s="28">
        <f t="shared" si="1"/>
        <v>19518</v>
      </c>
      <c r="AP5" s="28">
        <f t="shared" si="1"/>
        <v>20336</v>
      </c>
      <c r="AQ5" s="28">
        <f t="shared" si="1"/>
        <v>25856</v>
      </c>
      <c r="AR5" s="28">
        <f t="shared" si="1"/>
        <v>21093</v>
      </c>
      <c r="AS5" s="28">
        <f t="shared" si="1"/>
        <v>20283</v>
      </c>
      <c r="AT5" s="28">
        <f t="shared" ref="AT5:AT20" si="2">IFERROR(AI5+Y5+O5,"")</f>
        <v>18262</v>
      </c>
      <c r="AU5" s="100">
        <f t="shared" ref="AU5:AU20" si="3">IFERROR(AJ5+Z5+P5,"")</f>
        <v>17446</v>
      </c>
    </row>
    <row r="6" spans="1:47" ht="15" customHeight="1" x14ac:dyDescent="0.35">
      <c r="B6" s="15" t="s">
        <v>26</v>
      </c>
      <c r="C6" s="26" t="s">
        <v>27</v>
      </c>
      <c r="D6" s="104" t="s">
        <v>26</v>
      </c>
      <c r="E6" s="106">
        <v>1130</v>
      </c>
      <c r="F6" s="26"/>
      <c r="G6" s="27">
        <v>363223</v>
      </c>
      <c r="H6" s="28">
        <v>401004</v>
      </c>
      <c r="I6" s="28">
        <v>467456</v>
      </c>
      <c r="J6" s="29">
        <v>536841</v>
      </c>
      <c r="K6" s="30">
        <v>550801</v>
      </c>
      <c r="L6" s="30">
        <v>624948</v>
      </c>
      <c r="M6" s="30">
        <v>636265</v>
      </c>
      <c r="N6" s="32">
        <v>656590</v>
      </c>
      <c r="O6" s="30">
        <v>688091</v>
      </c>
      <c r="P6" s="31">
        <v>712030</v>
      </c>
      <c r="Q6" s="27">
        <v>824081</v>
      </c>
      <c r="R6" s="28">
        <v>904752</v>
      </c>
      <c r="S6" s="28">
        <v>1002830</v>
      </c>
      <c r="T6" s="30">
        <v>1055049</v>
      </c>
      <c r="U6" s="30">
        <v>1136645</v>
      </c>
      <c r="V6" s="30">
        <v>1229021</v>
      </c>
      <c r="W6" s="30">
        <v>1245173</v>
      </c>
      <c r="X6" s="32">
        <v>1280937</v>
      </c>
      <c r="Y6" s="30">
        <v>1279539</v>
      </c>
      <c r="Z6" s="31">
        <v>1308712</v>
      </c>
      <c r="AA6" s="27">
        <v>107029</v>
      </c>
      <c r="AB6" s="28">
        <v>112221</v>
      </c>
      <c r="AC6" s="28">
        <v>110458</v>
      </c>
      <c r="AD6" s="33">
        <v>112747</v>
      </c>
      <c r="AE6" s="33">
        <v>114571</v>
      </c>
      <c r="AF6" s="33">
        <v>121725</v>
      </c>
      <c r="AG6" s="33">
        <v>123317</v>
      </c>
      <c r="AH6" s="32">
        <v>155368</v>
      </c>
      <c r="AI6" s="33">
        <v>161242</v>
      </c>
      <c r="AJ6" s="31">
        <v>165237</v>
      </c>
      <c r="AL6" s="27">
        <f t="shared" si="0"/>
        <v>1294333</v>
      </c>
      <c r="AM6" s="28">
        <f t="shared" si="1"/>
        <v>1417977</v>
      </c>
      <c r="AN6" s="28">
        <f t="shared" si="1"/>
        <v>1580744</v>
      </c>
      <c r="AO6" s="28">
        <f t="shared" si="1"/>
        <v>1704637</v>
      </c>
      <c r="AP6" s="28">
        <f t="shared" si="1"/>
        <v>1802017</v>
      </c>
      <c r="AQ6" s="28">
        <f t="shared" si="1"/>
        <v>1975694</v>
      </c>
      <c r="AR6" s="28">
        <f t="shared" si="1"/>
        <v>2004755</v>
      </c>
      <c r="AS6" s="28">
        <f t="shared" si="1"/>
        <v>2092895</v>
      </c>
      <c r="AT6" s="28">
        <f t="shared" si="2"/>
        <v>2128872</v>
      </c>
      <c r="AU6" s="100">
        <f t="shared" si="3"/>
        <v>2185979</v>
      </c>
    </row>
    <row r="7" spans="1:47" ht="15" customHeight="1" x14ac:dyDescent="0.35">
      <c r="B7" s="15" t="s">
        <v>28</v>
      </c>
      <c r="C7" s="26" t="s">
        <v>29</v>
      </c>
      <c r="D7" s="105" t="s">
        <v>28</v>
      </c>
      <c r="E7" s="106" t="s">
        <v>30</v>
      </c>
      <c r="F7" s="26"/>
      <c r="G7" s="27">
        <v>11016</v>
      </c>
      <c r="H7" s="28">
        <v>12561</v>
      </c>
      <c r="I7" s="28">
        <v>14236</v>
      </c>
      <c r="J7" s="29">
        <v>16958</v>
      </c>
      <c r="K7" s="30">
        <v>19750</v>
      </c>
      <c r="L7" s="30">
        <v>26881</v>
      </c>
      <c r="M7" s="30">
        <v>27179</v>
      </c>
      <c r="N7" s="32">
        <v>25515</v>
      </c>
      <c r="O7" s="30">
        <v>27552</v>
      </c>
      <c r="P7" s="31">
        <v>32392</v>
      </c>
      <c r="Q7" s="27">
        <v>49792</v>
      </c>
      <c r="R7" s="28">
        <v>53598</v>
      </c>
      <c r="S7" s="28">
        <v>56037</v>
      </c>
      <c r="T7" s="30">
        <v>63026</v>
      </c>
      <c r="U7" s="30">
        <v>67575</v>
      </c>
      <c r="V7" s="30">
        <v>65544</v>
      </c>
      <c r="W7" s="30">
        <v>69432</v>
      </c>
      <c r="X7" s="32">
        <v>73349</v>
      </c>
      <c r="Y7" s="30">
        <v>78478</v>
      </c>
      <c r="Z7" s="31">
        <v>80784</v>
      </c>
      <c r="AA7" s="27">
        <v>20989</v>
      </c>
      <c r="AB7" s="28">
        <v>17232</v>
      </c>
      <c r="AC7" s="28">
        <v>16459</v>
      </c>
      <c r="AD7" s="33">
        <v>17597</v>
      </c>
      <c r="AE7" s="33">
        <v>20785</v>
      </c>
      <c r="AF7" s="33">
        <v>14910</v>
      </c>
      <c r="AG7" s="33">
        <v>16125</v>
      </c>
      <c r="AH7" s="32">
        <v>14509</v>
      </c>
      <c r="AI7" s="33">
        <v>15035</v>
      </c>
      <c r="AJ7" s="31">
        <v>16667</v>
      </c>
      <c r="AL7" s="27">
        <f t="shared" si="0"/>
        <v>81797</v>
      </c>
      <c r="AM7" s="28">
        <f t="shared" si="1"/>
        <v>83391</v>
      </c>
      <c r="AN7" s="28">
        <f t="shared" si="1"/>
        <v>86732</v>
      </c>
      <c r="AO7" s="28">
        <f t="shared" si="1"/>
        <v>97581</v>
      </c>
      <c r="AP7" s="28">
        <f t="shared" si="1"/>
        <v>108110</v>
      </c>
      <c r="AQ7" s="28">
        <f t="shared" si="1"/>
        <v>107335</v>
      </c>
      <c r="AR7" s="28">
        <f t="shared" si="1"/>
        <v>112736</v>
      </c>
      <c r="AS7" s="28">
        <f t="shared" si="1"/>
        <v>113373</v>
      </c>
      <c r="AT7" s="28">
        <f t="shared" si="2"/>
        <v>121065</v>
      </c>
      <c r="AU7" s="100">
        <f t="shared" si="3"/>
        <v>129843</v>
      </c>
    </row>
    <row r="8" spans="1:47" ht="15" customHeight="1" x14ac:dyDescent="0.35">
      <c r="B8" s="15" t="s">
        <v>31</v>
      </c>
      <c r="C8" s="26" t="s">
        <v>32</v>
      </c>
      <c r="D8" s="105" t="s">
        <v>31</v>
      </c>
      <c r="E8" s="106">
        <v>1140</v>
      </c>
      <c r="F8" s="26"/>
      <c r="G8" s="27">
        <v>305310</v>
      </c>
      <c r="H8" s="28">
        <v>306277</v>
      </c>
      <c r="I8" s="28">
        <v>294784</v>
      </c>
      <c r="J8" s="29">
        <v>293697</v>
      </c>
      <c r="K8" s="30">
        <v>285428</v>
      </c>
      <c r="L8" s="30">
        <v>312827</v>
      </c>
      <c r="M8" s="30">
        <v>315494</v>
      </c>
      <c r="N8" s="32">
        <v>319987</v>
      </c>
      <c r="O8" s="30">
        <v>336170</v>
      </c>
      <c r="P8" s="31">
        <v>335296</v>
      </c>
      <c r="Q8" s="27">
        <v>912400</v>
      </c>
      <c r="R8" s="28">
        <v>869738</v>
      </c>
      <c r="S8" s="28">
        <v>855368</v>
      </c>
      <c r="T8" s="30">
        <v>840839</v>
      </c>
      <c r="U8" s="30">
        <v>825813</v>
      </c>
      <c r="V8" s="30">
        <v>838400</v>
      </c>
      <c r="W8" s="30">
        <v>832888</v>
      </c>
      <c r="X8" s="32">
        <v>820115</v>
      </c>
      <c r="Y8" s="30">
        <v>816998</v>
      </c>
      <c r="Z8" s="31">
        <v>812878</v>
      </c>
      <c r="AA8" s="27">
        <v>15964</v>
      </c>
      <c r="AB8" s="28">
        <v>16936</v>
      </c>
      <c r="AC8" s="28">
        <v>9895</v>
      </c>
      <c r="AD8" s="33">
        <v>9335</v>
      </c>
      <c r="AE8" s="33">
        <v>5697</v>
      </c>
      <c r="AF8" s="33">
        <v>6624</v>
      </c>
      <c r="AG8" s="33">
        <v>5930</v>
      </c>
      <c r="AH8" s="32">
        <v>5147</v>
      </c>
      <c r="AI8" s="33">
        <v>21154</v>
      </c>
      <c r="AJ8" s="31">
        <v>17514</v>
      </c>
      <c r="AL8" s="27">
        <f t="shared" si="0"/>
        <v>1233674</v>
      </c>
      <c r="AM8" s="28">
        <f t="shared" si="1"/>
        <v>1192951</v>
      </c>
      <c r="AN8" s="28">
        <f t="shared" si="1"/>
        <v>1160047</v>
      </c>
      <c r="AO8" s="28">
        <f t="shared" si="1"/>
        <v>1143871</v>
      </c>
      <c r="AP8" s="28">
        <f t="shared" si="1"/>
        <v>1116938</v>
      </c>
      <c r="AQ8" s="28">
        <f t="shared" si="1"/>
        <v>1157851</v>
      </c>
      <c r="AR8" s="28">
        <f t="shared" si="1"/>
        <v>1154312</v>
      </c>
      <c r="AS8" s="28">
        <f t="shared" si="1"/>
        <v>1145249</v>
      </c>
      <c r="AT8" s="28">
        <f t="shared" si="2"/>
        <v>1174322</v>
      </c>
      <c r="AU8" s="100">
        <f t="shared" si="3"/>
        <v>1165688</v>
      </c>
    </row>
    <row r="9" spans="1:47" ht="15" customHeight="1" x14ac:dyDescent="0.35">
      <c r="B9" s="15" t="s">
        <v>33</v>
      </c>
      <c r="C9" s="167" t="s">
        <v>34</v>
      </c>
      <c r="D9" s="104" t="s">
        <v>33</v>
      </c>
      <c r="E9" s="157">
        <v>1150</v>
      </c>
      <c r="F9" s="26" t="s">
        <v>23</v>
      </c>
      <c r="G9" s="27">
        <v>2735</v>
      </c>
      <c r="H9" s="28">
        <v>4330</v>
      </c>
      <c r="I9" s="28">
        <v>6976</v>
      </c>
      <c r="J9" s="29">
        <v>9151</v>
      </c>
      <c r="K9" s="30">
        <v>12175</v>
      </c>
      <c r="L9" s="30">
        <v>15803</v>
      </c>
      <c r="M9" s="30">
        <v>20875</v>
      </c>
      <c r="N9" s="32">
        <v>21605</v>
      </c>
      <c r="O9" s="30">
        <v>23281</v>
      </c>
      <c r="P9" s="31">
        <v>26936</v>
      </c>
      <c r="Q9" s="27">
        <v>67362</v>
      </c>
      <c r="R9" s="28">
        <v>74253</v>
      </c>
      <c r="S9" s="28">
        <v>90019</v>
      </c>
      <c r="T9" s="30">
        <v>105449</v>
      </c>
      <c r="U9" s="30">
        <v>118457</v>
      </c>
      <c r="V9" s="30">
        <v>144439</v>
      </c>
      <c r="W9" s="30">
        <v>161202</v>
      </c>
      <c r="X9" s="32">
        <v>172941</v>
      </c>
      <c r="Y9" s="30">
        <v>179496</v>
      </c>
      <c r="Z9" s="31">
        <v>175928</v>
      </c>
      <c r="AA9" s="27">
        <v>1381</v>
      </c>
      <c r="AB9" s="28">
        <v>3493</v>
      </c>
      <c r="AC9" s="28">
        <v>8777</v>
      </c>
      <c r="AD9" s="33">
        <v>7141</v>
      </c>
      <c r="AE9" s="33">
        <v>7242</v>
      </c>
      <c r="AF9" s="33">
        <v>5823</v>
      </c>
      <c r="AG9" s="33">
        <v>5943</v>
      </c>
      <c r="AH9" s="32">
        <v>6472</v>
      </c>
      <c r="AI9" s="33">
        <v>12098</v>
      </c>
      <c r="AJ9" s="31">
        <v>10543</v>
      </c>
      <c r="AL9" s="27">
        <f t="shared" si="0"/>
        <v>71478</v>
      </c>
      <c r="AM9" s="28">
        <f t="shared" si="1"/>
        <v>82076</v>
      </c>
      <c r="AN9" s="28">
        <f t="shared" si="1"/>
        <v>105772</v>
      </c>
      <c r="AO9" s="28">
        <f t="shared" si="1"/>
        <v>121741</v>
      </c>
      <c r="AP9" s="28">
        <f t="shared" si="1"/>
        <v>137874</v>
      </c>
      <c r="AQ9" s="28">
        <f t="shared" si="1"/>
        <v>166065</v>
      </c>
      <c r="AR9" s="28">
        <f t="shared" si="1"/>
        <v>188020</v>
      </c>
      <c r="AS9" s="28">
        <f t="shared" si="1"/>
        <v>201018</v>
      </c>
      <c r="AT9" s="28">
        <f t="shared" si="2"/>
        <v>214875</v>
      </c>
      <c r="AU9" s="100">
        <f t="shared" si="3"/>
        <v>213407</v>
      </c>
    </row>
    <row r="10" spans="1:47" ht="15" customHeight="1" x14ac:dyDescent="0.35">
      <c r="B10" s="15" t="s">
        <v>35</v>
      </c>
      <c r="C10" s="167"/>
      <c r="D10" s="104" t="s">
        <v>35</v>
      </c>
      <c r="E10" s="157"/>
      <c r="F10" s="26" t="s">
        <v>25</v>
      </c>
      <c r="G10" s="27"/>
      <c r="H10" s="28"/>
      <c r="I10" s="28"/>
      <c r="J10" s="29"/>
      <c r="K10" s="30"/>
      <c r="L10" s="30">
        <v>24</v>
      </c>
      <c r="M10" s="30"/>
      <c r="N10" s="32"/>
      <c r="O10" s="30"/>
      <c r="P10" s="31" t="s">
        <v>97</v>
      </c>
      <c r="Q10" s="27">
        <v>11</v>
      </c>
      <c r="R10" s="28">
        <v>1308</v>
      </c>
      <c r="S10" s="28"/>
      <c r="T10" s="30">
        <v>258</v>
      </c>
      <c r="U10" s="30">
        <v>91</v>
      </c>
      <c r="V10" s="30"/>
      <c r="W10" s="30">
        <v>1535</v>
      </c>
      <c r="X10" s="32">
        <v>19</v>
      </c>
      <c r="Y10" s="30">
        <v>0</v>
      </c>
      <c r="Z10" s="31" t="s">
        <v>97</v>
      </c>
      <c r="AA10" s="27"/>
      <c r="AB10" s="28">
        <v>64</v>
      </c>
      <c r="AC10" s="28">
        <v>33</v>
      </c>
      <c r="AD10" s="33"/>
      <c r="AE10" s="33"/>
      <c r="AF10" s="33"/>
      <c r="AG10" s="33"/>
      <c r="AH10" s="32"/>
      <c r="AI10" s="33"/>
      <c r="AJ10" s="31">
        <v>0</v>
      </c>
      <c r="AL10" s="27">
        <f t="shared" si="0"/>
        <v>11</v>
      </c>
      <c r="AM10" s="28">
        <f t="shared" si="1"/>
        <v>1372</v>
      </c>
      <c r="AN10" s="28">
        <f t="shared" si="1"/>
        <v>33</v>
      </c>
      <c r="AO10" s="28">
        <f t="shared" si="1"/>
        <v>258</v>
      </c>
      <c r="AP10" s="28">
        <f t="shared" si="1"/>
        <v>91</v>
      </c>
      <c r="AQ10" s="28">
        <f t="shared" si="1"/>
        <v>24</v>
      </c>
      <c r="AR10" s="28">
        <f t="shared" si="1"/>
        <v>1535</v>
      </c>
      <c r="AS10" s="28">
        <f t="shared" si="1"/>
        <v>19</v>
      </c>
      <c r="AT10" s="28">
        <f t="shared" si="2"/>
        <v>0</v>
      </c>
      <c r="AU10" s="100" t="str">
        <f t="shared" si="3"/>
        <v/>
      </c>
    </row>
    <row r="11" spans="1:47" ht="14.5" x14ac:dyDescent="0.35">
      <c r="A11" s="15" t="s">
        <v>36</v>
      </c>
      <c r="B11" s="34" t="s">
        <v>37</v>
      </c>
      <c r="C11" s="167" t="s">
        <v>38</v>
      </c>
      <c r="D11" s="104" t="s">
        <v>37</v>
      </c>
      <c r="E11" s="157" t="s">
        <v>39</v>
      </c>
      <c r="F11" s="26" t="s">
        <v>23</v>
      </c>
      <c r="G11" s="27">
        <v>3075</v>
      </c>
      <c r="H11" s="28">
        <v>699</v>
      </c>
      <c r="I11" s="28">
        <v>1097</v>
      </c>
      <c r="J11" s="29">
        <v>577</v>
      </c>
      <c r="K11" s="30">
        <v>927</v>
      </c>
      <c r="L11" s="30">
        <v>1530</v>
      </c>
      <c r="M11" s="152">
        <v>760</v>
      </c>
      <c r="N11" s="164">
        <v>2351</v>
      </c>
      <c r="O11" s="152">
        <v>823</v>
      </c>
      <c r="P11" s="168">
        <v>957</v>
      </c>
      <c r="Q11" s="27">
        <v>682</v>
      </c>
      <c r="R11" s="28">
        <v>685</v>
      </c>
      <c r="S11" s="28">
        <v>1782</v>
      </c>
      <c r="T11" s="30">
        <v>1567</v>
      </c>
      <c r="U11" s="30">
        <v>1162</v>
      </c>
      <c r="V11" s="30">
        <v>1030</v>
      </c>
      <c r="W11" s="152">
        <v>897</v>
      </c>
      <c r="X11" s="164">
        <v>304</v>
      </c>
      <c r="Y11" s="152">
        <v>354</v>
      </c>
      <c r="Z11" s="31">
        <v>243</v>
      </c>
      <c r="AA11" s="27">
        <v>11528</v>
      </c>
      <c r="AB11" s="28">
        <v>11797</v>
      </c>
      <c r="AC11" s="28">
        <v>13575</v>
      </c>
      <c r="AD11" s="33">
        <v>13531</v>
      </c>
      <c r="AE11" s="33">
        <v>12189</v>
      </c>
      <c r="AF11" s="33">
        <v>14708</v>
      </c>
      <c r="AG11" s="148">
        <v>17077</v>
      </c>
      <c r="AH11" s="164">
        <v>14920</v>
      </c>
      <c r="AI11" s="148">
        <v>12387</v>
      </c>
      <c r="AJ11" s="165">
        <v>12750</v>
      </c>
      <c r="AL11" s="27">
        <f t="shared" si="0"/>
        <v>15285</v>
      </c>
      <c r="AM11" s="28">
        <f t="shared" si="1"/>
        <v>13181</v>
      </c>
      <c r="AN11" s="28">
        <f t="shared" si="1"/>
        <v>16454</v>
      </c>
      <c r="AO11" s="28">
        <f t="shared" si="1"/>
        <v>15675</v>
      </c>
      <c r="AP11" s="28">
        <f t="shared" si="1"/>
        <v>14278</v>
      </c>
      <c r="AQ11" s="28">
        <f t="shared" si="1"/>
        <v>17268</v>
      </c>
      <c r="AR11" s="148">
        <f t="shared" si="1"/>
        <v>18734</v>
      </c>
      <c r="AS11" s="148">
        <f t="shared" si="1"/>
        <v>17575</v>
      </c>
      <c r="AT11" s="148">
        <f t="shared" si="2"/>
        <v>13564</v>
      </c>
      <c r="AU11" s="143">
        <f t="shared" si="3"/>
        <v>13950</v>
      </c>
    </row>
    <row r="12" spans="1:47" ht="14.5" x14ac:dyDescent="0.35">
      <c r="A12" s="15" t="s">
        <v>40</v>
      </c>
      <c r="C12" s="167"/>
      <c r="D12" s="104" t="s">
        <v>94</v>
      </c>
      <c r="E12" s="157"/>
      <c r="F12" s="26" t="s">
        <v>25</v>
      </c>
      <c r="G12" s="27"/>
      <c r="H12" s="28"/>
      <c r="I12" s="28"/>
      <c r="J12" s="29"/>
      <c r="K12" s="30"/>
      <c r="L12" s="30"/>
      <c r="M12" s="152"/>
      <c r="N12" s="164"/>
      <c r="O12" s="152"/>
      <c r="P12" s="169" t="s">
        <v>97</v>
      </c>
      <c r="Q12" s="27"/>
      <c r="R12" s="28"/>
      <c r="S12" s="28"/>
      <c r="T12" s="30"/>
      <c r="U12" s="30"/>
      <c r="V12" s="30"/>
      <c r="W12" s="152"/>
      <c r="X12" s="164"/>
      <c r="Y12" s="152"/>
      <c r="Z12" s="31" t="s">
        <v>97</v>
      </c>
      <c r="AA12" s="27">
        <v>141</v>
      </c>
      <c r="AB12" s="28">
        <v>299</v>
      </c>
      <c r="AC12" s="28">
        <v>208</v>
      </c>
      <c r="AD12" s="33">
        <v>206</v>
      </c>
      <c r="AE12" s="33">
        <v>572</v>
      </c>
      <c r="AF12" s="33">
        <v>536</v>
      </c>
      <c r="AG12" s="148"/>
      <c r="AH12" s="164"/>
      <c r="AI12" s="148"/>
      <c r="AJ12" s="166" t="s">
        <v>97</v>
      </c>
      <c r="AL12" s="27">
        <f t="shared" si="0"/>
        <v>141</v>
      </c>
      <c r="AM12" s="28">
        <f t="shared" ref="AM12:AM20" si="4">AB12+R12+H12</f>
        <v>299</v>
      </c>
      <c r="AN12" s="28">
        <f t="shared" ref="AN12:AN20" si="5">AC12+S12+I12</f>
        <v>208</v>
      </c>
      <c r="AO12" s="28">
        <f t="shared" ref="AO12:AO20" si="6">AD12+T12+J12</f>
        <v>206</v>
      </c>
      <c r="AP12" s="28">
        <f t="shared" ref="AP12:AP20" si="7">AE12+U12+K12</f>
        <v>572</v>
      </c>
      <c r="AQ12" s="28">
        <f t="shared" ref="AQ12:AQ20" si="8">AF12+V12+L12</f>
        <v>536</v>
      </c>
      <c r="AR12" s="148"/>
      <c r="AS12" s="148"/>
      <c r="AT12" s="148">
        <f t="shared" si="2"/>
        <v>0</v>
      </c>
      <c r="AU12" s="143" t="str">
        <f t="shared" si="3"/>
        <v/>
      </c>
    </row>
    <row r="13" spans="1:47" ht="15" customHeight="1" x14ac:dyDescent="0.35">
      <c r="A13" s="15" t="s">
        <v>41</v>
      </c>
      <c r="B13" s="15" t="s">
        <v>41</v>
      </c>
      <c r="C13" s="26" t="s">
        <v>42</v>
      </c>
      <c r="D13" s="104" t="s">
        <v>41</v>
      </c>
      <c r="E13" s="106" t="s">
        <v>43</v>
      </c>
      <c r="F13" s="26"/>
      <c r="G13" s="27">
        <v>2384</v>
      </c>
      <c r="H13" s="28">
        <v>3167</v>
      </c>
      <c r="I13" s="28">
        <v>2577</v>
      </c>
      <c r="J13" s="29">
        <v>3116</v>
      </c>
      <c r="K13" s="30">
        <v>4136</v>
      </c>
      <c r="L13" s="30">
        <v>2863</v>
      </c>
      <c r="M13" s="30">
        <v>3055</v>
      </c>
      <c r="N13" s="32">
        <v>3752</v>
      </c>
      <c r="O13" s="98">
        <v>3566</v>
      </c>
      <c r="P13" s="31">
        <v>3625</v>
      </c>
      <c r="Q13" s="27">
        <v>6348</v>
      </c>
      <c r="R13" s="28">
        <v>6515</v>
      </c>
      <c r="S13" s="28">
        <v>7208</v>
      </c>
      <c r="T13" s="30">
        <v>7302</v>
      </c>
      <c r="U13" s="30">
        <v>7610</v>
      </c>
      <c r="V13" s="30">
        <v>7770</v>
      </c>
      <c r="W13" s="30">
        <v>9180</v>
      </c>
      <c r="X13" s="32">
        <v>8884</v>
      </c>
      <c r="Y13" s="98">
        <v>8217</v>
      </c>
      <c r="Z13" s="31">
        <v>8753</v>
      </c>
      <c r="AA13" s="27">
        <v>7191</v>
      </c>
      <c r="AB13" s="28">
        <v>5793</v>
      </c>
      <c r="AC13" s="28">
        <v>7029</v>
      </c>
      <c r="AD13" s="33">
        <v>6752</v>
      </c>
      <c r="AE13" s="33">
        <v>7006</v>
      </c>
      <c r="AF13" s="33">
        <v>7150</v>
      </c>
      <c r="AG13" s="33">
        <v>8529</v>
      </c>
      <c r="AH13" s="32">
        <v>8386</v>
      </c>
      <c r="AI13" s="33">
        <v>8777</v>
      </c>
      <c r="AJ13" s="35">
        <v>8278</v>
      </c>
      <c r="AL13" s="27">
        <f t="shared" si="0"/>
        <v>15923</v>
      </c>
      <c r="AM13" s="28">
        <f t="shared" si="4"/>
        <v>15475</v>
      </c>
      <c r="AN13" s="28">
        <f t="shared" si="5"/>
        <v>16814</v>
      </c>
      <c r="AO13" s="28">
        <f t="shared" si="6"/>
        <v>17170</v>
      </c>
      <c r="AP13" s="28">
        <f t="shared" si="7"/>
        <v>18752</v>
      </c>
      <c r="AQ13" s="28">
        <f t="shared" si="8"/>
        <v>17783</v>
      </c>
      <c r="AR13" s="28">
        <f>AG13+W13+M13</f>
        <v>20764</v>
      </c>
      <c r="AS13" s="28">
        <f>AH13+X13+N13</f>
        <v>21022</v>
      </c>
      <c r="AT13" s="28">
        <f t="shared" si="2"/>
        <v>20560</v>
      </c>
      <c r="AU13" s="100">
        <f t="shared" si="3"/>
        <v>20656</v>
      </c>
    </row>
    <row r="14" spans="1:47" ht="14.5" x14ac:dyDescent="0.35">
      <c r="A14" s="15" t="s">
        <v>44</v>
      </c>
      <c r="B14" s="15" t="s">
        <v>45</v>
      </c>
      <c r="C14" s="167" t="s">
        <v>46</v>
      </c>
      <c r="D14" s="104" t="s">
        <v>45</v>
      </c>
      <c r="E14" s="157" t="s">
        <v>47</v>
      </c>
      <c r="F14" s="26" t="s">
        <v>23</v>
      </c>
      <c r="G14" s="27">
        <v>4781</v>
      </c>
      <c r="H14" s="28">
        <v>4734</v>
      </c>
      <c r="I14" s="28">
        <v>5139</v>
      </c>
      <c r="J14" s="29">
        <v>6521</v>
      </c>
      <c r="K14" s="30">
        <v>5558</v>
      </c>
      <c r="L14" s="30">
        <v>6586</v>
      </c>
      <c r="M14" s="152">
        <v>7453</v>
      </c>
      <c r="N14" s="164">
        <v>8682</v>
      </c>
      <c r="O14" s="152">
        <v>9184</v>
      </c>
      <c r="P14" s="168">
        <v>9793</v>
      </c>
      <c r="Q14" s="27">
        <v>61335</v>
      </c>
      <c r="R14" s="28">
        <v>61470</v>
      </c>
      <c r="S14" s="28">
        <v>62052</v>
      </c>
      <c r="T14" s="30">
        <v>60460</v>
      </c>
      <c r="U14" s="30">
        <v>55810</v>
      </c>
      <c r="V14" s="30">
        <v>51591</v>
      </c>
      <c r="W14" s="152">
        <v>57066</v>
      </c>
      <c r="X14" s="164">
        <v>58593</v>
      </c>
      <c r="Y14" s="152">
        <v>56100</v>
      </c>
      <c r="Z14" s="31">
        <v>55207</v>
      </c>
      <c r="AA14" s="27">
        <v>14700</v>
      </c>
      <c r="AB14" s="28">
        <v>16418</v>
      </c>
      <c r="AC14" s="28">
        <v>13059</v>
      </c>
      <c r="AD14" s="33">
        <v>15002</v>
      </c>
      <c r="AE14" s="33">
        <v>19482</v>
      </c>
      <c r="AF14" s="33">
        <v>16542</v>
      </c>
      <c r="AG14" s="148">
        <v>21074</v>
      </c>
      <c r="AH14" s="164">
        <v>13913</v>
      </c>
      <c r="AI14" s="148">
        <v>13699</v>
      </c>
      <c r="AJ14" s="165">
        <v>15375</v>
      </c>
      <c r="AL14" s="27">
        <f t="shared" si="0"/>
        <v>80816</v>
      </c>
      <c r="AM14" s="28">
        <f t="shared" si="4"/>
        <v>82622</v>
      </c>
      <c r="AN14" s="28">
        <f t="shared" si="5"/>
        <v>80250</v>
      </c>
      <c r="AO14" s="28">
        <f t="shared" si="6"/>
        <v>81983</v>
      </c>
      <c r="AP14" s="28">
        <f t="shared" si="7"/>
        <v>80850</v>
      </c>
      <c r="AQ14" s="28">
        <f t="shared" si="8"/>
        <v>74719</v>
      </c>
      <c r="AR14" s="148">
        <f>AG14+W14+M14</f>
        <v>85593</v>
      </c>
      <c r="AS14" s="148">
        <f>AH14+X14+N14</f>
        <v>81188</v>
      </c>
      <c r="AT14" s="148">
        <f t="shared" si="2"/>
        <v>78983</v>
      </c>
      <c r="AU14" s="143">
        <f t="shared" si="3"/>
        <v>80375</v>
      </c>
    </row>
    <row r="15" spans="1:47" ht="14.5" x14ac:dyDescent="0.35">
      <c r="A15" s="15" t="s">
        <v>48</v>
      </c>
      <c r="C15" s="167"/>
      <c r="D15" s="104" t="s">
        <v>96</v>
      </c>
      <c r="E15" s="157"/>
      <c r="F15" s="26" t="s">
        <v>25</v>
      </c>
      <c r="G15" s="27"/>
      <c r="H15" s="28"/>
      <c r="I15" s="28"/>
      <c r="J15" s="29"/>
      <c r="K15" s="30"/>
      <c r="L15" s="30"/>
      <c r="M15" s="152"/>
      <c r="N15" s="164"/>
      <c r="O15" s="152"/>
      <c r="P15" s="169" t="s">
        <v>97</v>
      </c>
      <c r="Q15" s="27">
        <v>1065</v>
      </c>
      <c r="R15" s="28">
        <v>683</v>
      </c>
      <c r="S15" s="28">
        <v>1010</v>
      </c>
      <c r="T15" s="30">
        <v>1221</v>
      </c>
      <c r="U15" s="30">
        <v>2126</v>
      </c>
      <c r="V15" s="30">
        <v>1536</v>
      </c>
      <c r="W15" s="152"/>
      <c r="X15" s="164"/>
      <c r="Y15" s="152"/>
      <c r="Z15" s="31" t="s">
        <v>97</v>
      </c>
      <c r="AA15" s="27">
        <v>509</v>
      </c>
      <c r="AB15" s="28">
        <v>446</v>
      </c>
      <c r="AC15" s="28">
        <v>427</v>
      </c>
      <c r="AD15" s="33">
        <v>1128</v>
      </c>
      <c r="AE15" s="33">
        <v>1496</v>
      </c>
      <c r="AF15" s="33">
        <v>1099</v>
      </c>
      <c r="AG15" s="148"/>
      <c r="AH15" s="164"/>
      <c r="AI15" s="148"/>
      <c r="AJ15" s="166" t="s">
        <v>97</v>
      </c>
      <c r="AL15" s="27">
        <f t="shared" si="0"/>
        <v>1574</v>
      </c>
      <c r="AM15" s="28">
        <f t="shared" si="4"/>
        <v>1129</v>
      </c>
      <c r="AN15" s="28">
        <f t="shared" si="5"/>
        <v>1437</v>
      </c>
      <c r="AO15" s="28">
        <f t="shared" si="6"/>
        <v>2349</v>
      </c>
      <c r="AP15" s="28">
        <f t="shared" si="7"/>
        <v>3622</v>
      </c>
      <c r="AQ15" s="28">
        <f t="shared" si="8"/>
        <v>2635</v>
      </c>
      <c r="AR15" s="148"/>
      <c r="AS15" s="148"/>
      <c r="AT15" s="148">
        <f t="shared" si="2"/>
        <v>0</v>
      </c>
      <c r="AU15" s="143" t="str">
        <f t="shared" si="3"/>
        <v/>
      </c>
    </row>
    <row r="16" spans="1:47" ht="14.5" x14ac:dyDescent="0.35">
      <c r="A16" s="15" t="s">
        <v>49</v>
      </c>
      <c r="B16" s="15" t="s">
        <v>50</v>
      </c>
      <c r="C16" s="167" t="s">
        <v>51</v>
      </c>
      <c r="D16" s="104" t="s">
        <v>50</v>
      </c>
      <c r="E16" s="157" t="s">
        <v>52</v>
      </c>
      <c r="F16" s="26" t="s">
        <v>23</v>
      </c>
      <c r="G16" s="27">
        <v>7301</v>
      </c>
      <c r="H16" s="28">
        <v>9800</v>
      </c>
      <c r="I16" s="28">
        <v>8254</v>
      </c>
      <c r="J16" s="29">
        <v>9688</v>
      </c>
      <c r="K16" s="30">
        <v>10613</v>
      </c>
      <c r="L16" s="30">
        <v>10251</v>
      </c>
      <c r="M16" s="152">
        <v>11533</v>
      </c>
      <c r="N16" s="164">
        <v>13812</v>
      </c>
      <c r="O16" s="152">
        <v>12771</v>
      </c>
      <c r="P16" s="168">
        <v>13078</v>
      </c>
      <c r="Q16" s="27">
        <v>80841</v>
      </c>
      <c r="R16" s="28">
        <v>83877</v>
      </c>
      <c r="S16" s="28">
        <v>87130</v>
      </c>
      <c r="T16" s="30">
        <v>85843</v>
      </c>
      <c r="U16" s="30">
        <v>89855</v>
      </c>
      <c r="V16" s="30">
        <v>87391</v>
      </c>
      <c r="W16" s="152">
        <v>92624</v>
      </c>
      <c r="X16" s="164">
        <v>87944</v>
      </c>
      <c r="Y16" s="152">
        <v>86838</v>
      </c>
      <c r="Z16" s="31">
        <v>80062</v>
      </c>
      <c r="AA16" s="27">
        <v>20382</v>
      </c>
      <c r="AB16" s="28">
        <v>25281</v>
      </c>
      <c r="AC16" s="28">
        <v>21428</v>
      </c>
      <c r="AD16" s="33">
        <v>25064</v>
      </c>
      <c r="AE16" s="33">
        <v>34879</v>
      </c>
      <c r="AF16" s="33">
        <v>22019</v>
      </c>
      <c r="AG16" s="148">
        <v>21193</v>
      </c>
      <c r="AH16" s="164">
        <v>21715</v>
      </c>
      <c r="AI16" s="148">
        <v>20963</v>
      </c>
      <c r="AJ16" s="165">
        <v>17239</v>
      </c>
      <c r="AL16" s="27">
        <f t="shared" si="0"/>
        <v>108524</v>
      </c>
      <c r="AM16" s="28">
        <f t="shared" si="4"/>
        <v>118958</v>
      </c>
      <c r="AN16" s="28">
        <f t="shared" si="5"/>
        <v>116812</v>
      </c>
      <c r="AO16" s="28">
        <f t="shared" si="6"/>
        <v>120595</v>
      </c>
      <c r="AP16" s="28">
        <f t="shared" si="7"/>
        <v>135347</v>
      </c>
      <c r="AQ16" s="28">
        <f t="shared" si="8"/>
        <v>119661</v>
      </c>
      <c r="AR16" s="148">
        <f>AG16+W16+M16</f>
        <v>125350</v>
      </c>
      <c r="AS16" s="148">
        <f>AH16+X16+N16</f>
        <v>123471</v>
      </c>
      <c r="AT16" s="148">
        <f t="shared" si="2"/>
        <v>120572</v>
      </c>
      <c r="AU16" s="143">
        <f t="shared" si="3"/>
        <v>110379</v>
      </c>
    </row>
    <row r="17" spans="1:47" ht="14.5" x14ac:dyDescent="0.35">
      <c r="C17" s="167"/>
      <c r="D17" s="104" t="s">
        <v>95</v>
      </c>
      <c r="E17" s="157"/>
      <c r="F17" s="26" t="s">
        <v>25</v>
      </c>
      <c r="G17" s="27"/>
      <c r="H17" s="28"/>
      <c r="I17" s="28"/>
      <c r="J17" s="29"/>
      <c r="K17" s="30"/>
      <c r="L17" s="30"/>
      <c r="M17" s="152"/>
      <c r="N17" s="164"/>
      <c r="O17" s="152"/>
      <c r="P17" s="169" t="s">
        <v>97</v>
      </c>
      <c r="Q17" s="27"/>
      <c r="R17" s="28"/>
      <c r="S17" s="28"/>
      <c r="T17" s="30"/>
      <c r="U17" s="30"/>
      <c r="V17" s="30"/>
      <c r="W17" s="152"/>
      <c r="X17" s="164"/>
      <c r="Y17" s="152"/>
      <c r="Z17" s="31" t="s">
        <v>97</v>
      </c>
      <c r="AA17" s="27"/>
      <c r="AB17" s="28"/>
      <c r="AC17" s="28"/>
      <c r="AD17" s="33"/>
      <c r="AE17" s="33"/>
      <c r="AF17" s="33"/>
      <c r="AG17" s="148"/>
      <c r="AH17" s="164"/>
      <c r="AI17" s="148"/>
      <c r="AJ17" s="166" t="s">
        <v>97</v>
      </c>
      <c r="AL17" s="27">
        <f t="shared" si="0"/>
        <v>0</v>
      </c>
      <c r="AM17" s="28">
        <f t="shared" si="4"/>
        <v>0</v>
      </c>
      <c r="AN17" s="28">
        <f t="shared" si="5"/>
        <v>0</v>
      </c>
      <c r="AO17" s="28">
        <f t="shared" si="6"/>
        <v>0</v>
      </c>
      <c r="AP17" s="28">
        <f t="shared" si="7"/>
        <v>0</v>
      </c>
      <c r="AQ17" s="28">
        <f t="shared" si="8"/>
        <v>0</v>
      </c>
      <c r="AR17" s="148"/>
      <c r="AS17" s="148"/>
      <c r="AT17" s="148">
        <f t="shared" si="2"/>
        <v>0</v>
      </c>
      <c r="AU17" s="143" t="str">
        <f t="shared" si="3"/>
        <v/>
      </c>
    </row>
    <row r="18" spans="1:47" ht="15" customHeight="1" x14ac:dyDescent="0.35">
      <c r="A18" s="15">
        <v>1210</v>
      </c>
      <c r="B18" s="15">
        <v>1210</v>
      </c>
      <c r="C18" s="26" t="s">
        <v>53</v>
      </c>
      <c r="D18" s="104">
        <v>1210</v>
      </c>
      <c r="E18" s="106">
        <v>1210</v>
      </c>
      <c r="F18" s="26"/>
      <c r="G18" s="27">
        <v>12082</v>
      </c>
      <c r="H18" s="28">
        <v>14534</v>
      </c>
      <c r="I18" s="28">
        <v>13393</v>
      </c>
      <c r="J18" s="29">
        <v>16209</v>
      </c>
      <c r="K18" s="30">
        <v>16171</v>
      </c>
      <c r="L18" s="30">
        <v>16837</v>
      </c>
      <c r="M18" s="30">
        <v>18986</v>
      </c>
      <c r="N18" s="32">
        <v>22494</v>
      </c>
      <c r="O18" s="98">
        <v>21955</v>
      </c>
      <c r="P18" s="31">
        <v>22871</v>
      </c>
      <c r="Q18" s="27">
        <v>142176</v>
      </c>
      <c r="R18" s="28">
        <v>138821</v>
      </c>
      <c r="S18" s="28">
        <v>150192</v>
      </c>
      <c r="T18" s="30">
        <v>147524</v>
      </c>
      <c r="U18" s="30">
        <v>147791</v>
      </c>
      <c r="V18" s="30">
        <v>140518</v>
      </c>
      <c r="W18" s="30">
        <v>149690</v>
      </c>
      <c r="X18" s="32">
        <v>146537</v>
      </c>
      <c r="Y18" s="98">
        <v>142938</v>
      </c>
      <c r="Z18" s="31">
        <v>135269</v>
      </c>
      <c r="AA18" s="27">
        <v>35082</v>
      </c>
      <c r="AB18" s="28">
        <v>29133</v>
      </c>
      <c r="AC18" s="28">
        <v>34914</v>
      </c>
      <c r="AD18" s="33">
        <v>41194</v>
      </c>
      <c r="AE18" s="33">
        <v>55857</v>
      </c>
      <c r="AF18" s="33">
        <v>39660</v>
      </c>
      <c r="AG18" s="33">
        <v>42267</v>
      </c>
      <c r="AH18" s="32">
        <v>35628</v>
      </c>
      <c r="AI18" s="33">
        <v>34662</v>
      </c>
      <c r="AJ18" s="35">
        <v>32614</v>
      </c>
      <c r="AL18" s="27">
        <f t="shared" si="0"/>
        <v>189340</v>
      </c>
      <c r="AM18" s="28">
        <f t="shared" si="4"/>
        <v>182488</v>
      </c>
      <c r="AN18" s="28">
        <f t="shared" si="5"/>
        <v>198499</v>
      </c>
      <c r="AO18" s="28">
        <f t="shared" si="6"/>
        <v>204927</v>
      </c>
      <c r="AP18" s="28">
        <f t="shared" si="7"/>
        <v>219819</v>
      </c>
      <c r="AQ18" s="28">
        <f t="shared" si="8"/>
        <v>197015</v>
      </c>
      <c r="AR18" s="28">
        <f t="shared" ref="AR18:AS20" si="9">AG18+W18+M18</f>
        <v>210943</v>
      </c>
      <c r="AS18" s="28">
        <f t="shared" si="9"/>
        <v>204659</v>
      </c>
      <c r="AT18" s="28">
        <f t="shared" si="2"/>
        <v>199555</v>
      </c>
      <c r="AU18" s="100">
        <f t="shared" si="3"/>
        <v>190754</v>
      </c>
    </row>
    <row r="19" spans="1:47" ht="15" customHeight="1" x14ac:dyDescent="0.35">
      <c r="C19" s="26"/>
      <c r="D19" s="105"/>
      <c r="E19" s="106"/>
      <c r="F19" s="26"/>
      <c r="G19" s="27"/>
      <c r="H19" s="28"/>
      <c r="I19" s="28"/>
      <c r="J19" s="29"/>
      <c r="K19" s="30"/>
      <c r="L19" s="30"/>
      <c r="M19" s="36"/>
      <c r="N19" s="38"/>
      <c r="O19" s="36"/>
      <c r="P19" s="31"/>
      <c r="Q19" s="27"/>
      <c r="R19" s="28"/>
      <c r="S19" s="28"/>
      <c r="T19" s="30"/>
      <c r="U19" s="30"/>
      <c r="V19" s="30"/>
      <c r="W19" s="36"/>
      <c r="X19" s="38"/>
      <c r="Y19" s="98">
        <v>0</v>
      </c>
      <c r="Z19" s="31" t="s">
        <v>97</v>
      </c>
      <c r="AA19" s="27"/>
      <c r="AB19" s="28"/>
      <c r="AC19" s="28"/>
      <c r="AD19" s="33"/>
      <c r="AE19" s="33"/>
      <c r="AF19" s="33"/>
      <c r="AG19" s="33"/>
      <c r="AH19" s="38"/>
      <c r="AI19" s="33"/>
      <c r="AJ19" s="37"/>
      <c r="AL19" s="27">
        <f t="shared" si="0"/>
        <v>0</v>
      </c>
      <c r="AM19" s="28">
        <f t="shared" si="4"/>
        <v>0</v>
      </c>
      <c r="AN19" s="28">
        <f t="shared" si="5"/>
        <v>0</v>
      </c>
      <c r="AO19" s="28">
        <f t="shared" si="6"/>
        <v>0</v>
      </c>
      <c r="AP19" s="28">
        <f t="shared" si="7"/>
        <v>0</v>
      </c>
      <c r="AQ19" s="28">
        <f t="shared" si="8"/>
        <v>0</v>
      </c>
      <c r="AR19" s="28">
        <f t="shared" si="9"/>
        <v>0</v>
      </c>
      <c r="AS19" s="28">
        <f t="shared" si="9"/>
        <v>0</v>
      </c>
      <c r="AT19" s="28">
        <f t="shared" si="2"/>
        <v>0</v>
      </c>
      <c r="AU19" s="100" t="str">
        <f t="shared" si="3"/>
        <v/>
      </c>
    </row>
    <row r="20" spans="1:47" ht="15" customHeight="1" thickBot="1" x14ac:dyDescent="0.4">
      <c r="A20" s="15" t="s">
        <v>54</v>
      </c>
      <c r="B20" s="15" t="s">
        <v>54</v>
      </c>
      <c r="C20" s="26" t="s">
        <v>55</v>
      </c>
      <c r="D20" s="104" t="s">
        <v>54</v>
      </c>
      <c r="E20" s="106"/>
      <c r="F20" s="26"/>
      <c r="G20" s="108">
        <v>1085</v>
      </c>
      <c r="H20" s="109">
        <v>1394</v>
      </c>
      <c r="I20" s="109">
        <v>1818</v>
      </c>
      <c r="J20" s="110">
        <v>2841</v>
      </c>
      <c r="K20" s="111">
        <v>4243</v>
      </c>
      <c r="L20" s="111">
        <v>1702</v>
      </c>
      <c r="M20" s="111">
        <v>3675</v>
      </c>
      <c r="N20" s="94">
        <v>3015</v>
      </c>
      <c r="O20" s="111">
        <v>5478</v>
      </c>
      <c r="P20" s="107">
        <v>5321</v>
      </c>
      <c r="Q20" s="108">
        <v>7742</v>
      </c>
      <c r="R20" s="109">
        <v>3495</v>
      </c>
      <c r="S20" s="109">
        <v>3649</v>
      </c>
      <c r="T20" s="111">
        <v>5148</v>
      </c>
      <c r="U20" s="111">
        <v>4310</v>
      </c>
      <c r="V20" s="111">
        <v>2964</v>
      </c>
      <c r="W20" s="111">
        <v>4627</v>
      </c>
      <c r="X20" s="94">
        <v>5682</v>
      </c>
      <c r="Y20" s="116">
        <v>6614</v>
      </c>
      <c r="Z20" s="96">
        <v>6982</v>
      </c>
      <c r="AA20" s="108">
        <v>1293</v>
      </c>
      <c r="AB20" s="109">
        <v>1095</v>
      </c>
      <c r="AC20" s="109">
        <v>979</v>
      </c>
      <c r="AD20" s="121">
        <v>540</v>
      </c>
      <c r="AE20" s="121">
        <v>750</v>
      </c>
      <c r="AF20" s="121">
        <v>399</v>
      </c>
      <c r="AG20" s="121">
        <v>612</v>
      </c>
      <c r="AH20" s="94">
        <v>657</v>
      </c>
      <c r="AI20" s="121">
        <v>867</v>
      </c>
      <c r="AJ20" s="96">
        <v>657</v>
      </c>
      <c r="AL20" s="27">
        <f t="shared" si="0"/>
        <v>10120</v>
      </c>
      <c r="AM20" s="28">
        <f t="shared" si="4"/>
        <v>5984</v>
      </c>
      <c r="AN20" s="28">
        <f t="shared" si="5"/>
        <v>6446</v>
      </c>
      <c r="AO20" s="28">
        <f t="shared" si="6"/>
        <v>8529</v>
      </c>
      <c r="AP20" s="28">
        <f t="shared" si="7"/>
        <v>9303</v>
      </c>
      <c r="AQ20" s="28">
        <f t="shared" si="8"/>
        <v>5065</v>
      </c>
      <c r="AR20" s="28">
        <f t="shared" si="9"/>
        <v>8914</v>
      </c>
      <c r="AS20" s="28">
        <f t="shared" si="9"/>
        <v>9354</v>
      </c>
      <c r="AT20" s="28">
        <f t="shared" si="2"/>
        <v>12959</v>
      </c>
      <c r="AU20" s="100">
        <f t="shared" si="3"/>
        <v>12960</v>
      </c>
    </row>
    <row r="21" spans="1:47" ht="15" customHeight="1" thickBot="1" x14ac:dyDescent="0.4">
      <c r="C21" s="39" t="s">
        <v>19</v>
      </c>
      <c r="D21" s="103"/>
      <c r="E21" s="39"/>
      <c r="F21" s="40"/>
      <c r="G21" s="112">
        <f>SUM(G4:G20)</f>
        <v>2419322</v>
      </c>
      <c r="H21" s="113">
        <f t="shared" ref="H21:AH21" si="10">SUM(H4:H20)</f>
        <v>2494490</v>
      </c>
      <c r="I21" s="113">
        <f t="shared" si="10"/>
        <v>2545942</v>
      </c>
      <c r="J21" s="113">
        <f t="shared" si="10"/>
        <v>2653976</v>
      </c>
      <c r="K21" s="113">
        <f t="shared" si="10"/>
        <v>2684574</v>
      </c>
      <c r="L21" s="113">
        <f t="shared" si="10"/>
        <v>2807731</v>
      </c>
      <c r="M21" s="113">
        <f t="shared" si="10"/>
        <v>2815733</v>
      </c>
      <c r="N21" s="114">
        <f t="shared" si="10"/>
        <v>2846073</v>
      </c>
      <c r="O21" s="113">
        <f>SUM(O4:O20)</f>
        <v>2885316</v>
      </c>
      <c r="P21" s="115">
        <v>2924994</v>
      </c>
      <c r="Q21" s="112">
        <f t="shared" si="10"/>
        <v>2745820</v>
      </c>
      <c r="R21" s="113">
        <f t="shared" si="10"/>
        <v>2792963</v>
      </c>
      <c r="S21" s="113">
        <f t="shared" si="10"/>
        <v>2963863</v>
      </c>
      <c r="T21" s="113">
        <f>SUM(T4:T20)</f>
        <v>3026744</v>
      </c>
      <c r="U21" s="113">
        <f t="shared" si="10"/>
        <v>3126592</v>
      </c>
      <c r="V21" s="113">
        <f t="shared" si="10"/>
        <v>3255930</v>
      </c>
      <c r="W21" s="113">
        <f t="shared" si="10"/>
        <v>3306736</v>
      </c>
      <c r="X21" s="114">
        <f t="shared" si="10"/>
        <v>3328430</v>
      </c>
      <c r="Y21" s="113">
        <f>SUM(Y4:Y20)</f>
        <v>3318194</v>
      </c>
      <c r="Z21" s="117">
        <v>3357338</v>
      </c>
      <c r="AA21" s="112">
        <f t="shared" si="10"/>
        <v>1682356</v>
      </c>
      <c r="AB21" s="113">
        <f t="shared" si="10"/>
        <v>1735118</v>
      </c>
      <c r="AC21" s="113">
        <f t="shared" si="10"/>
        <v>1754338</v>
      </c>
      <c r="AD21" s="113">
        <f t="shared" si="10"/>
        <v>1786401</v>
      </c>
      <c r="AE21" s="113">
        <f t="shared" si="10"/>
        <v>1833786</v>
      </c>
      <c r="AF21" s="113">
        <f t="shared" si="10"/>
        <v>1809741</v>
      </c>
      <c r="AG21" s="113">
        <f t="shared" si="10"/>
        <v>1818651</v>
      </c>
      <c r="AH21" s="114">
        <f t="shared" si="10"/>
        <v>1854068</v>
      </c>
      <c r="AI21" s="113">
        <f t="shared" ref="AI21:AJ21" si="11">SUM(AI4:AI20)</f>
        <v>1888148</v>
      </c>
      <c r="AJ21" s="117">
        <f t="shared" si="11"/>
        <v>1895262</v>
      </c>
      <c r="AL21" s="41">
        <f t="shared" ref="AL21:AS21" si="12">SUM(AL4:AL20)</f>
        <v>6847498</v>
      </c>
      <c r="AM21" s="42">
        <f t="shared" si="12"/>
        <v>7022571</v>
      </c>
      <c r="AN21" s="42">
        <f t="shared" si="12"/>
        <v>7264143</v>
      </c>
      <c r="AO21" s="42">
        <f t="shared" si="12"/>
        <v>7467121</v>
      </c>
      <c r="AP21" s="42">
        <f t="shared" si="12"/>
        <v>7644952</v>
      </c>
      <c r="AQ21" s="42">
        <f t="shared" si="12"/>
        <v>7873402</v>
      </c>
      <c r="AR21" s="42">
        <f t="shared" si="12"/>
        <v>7941120</v>
      </c>
      <c r="AS21" s="42">
        <f t="shared" si="12"/>
        <v>8028571</v>
      </c>
      <c r="AT21" s="42">
        <f>SUM(AT4:AT20)</f>
        <v>8091658</v>
      </c>
      <c r="AU21" s="43">
        <f>SUM(AU4:AU20)</f>
        <v>8177594</v>
      </c>
    </row>
    <row r="22" spans="1:47" ht="15" customHeight="1" thickBot="1" x14ac:dyDescent="0.4"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15" customHeight="1" thickBot="1" x14ac:dyDescent="0.4">
      <c r="C23" s="17" t="s">
        <v>56</v>
      </c>
      <c r="D23" s="17"/>
      <c r="G23" s="158" t="s">
        <v>16</v>
      </c>
      <c r="H23" s="159"/>
      <c r="I23" s="159"/>
      <c r="J23" s="159"/>
      <c r="K23" s="159"/>
      <c r="L23" s="159"/>
      <c r="M23" s="159"/>
      <c r="N23" s="159"/>
      <c r="O23" s="159"/>
      <c r="P23" s="160"/>
      <c r="Q23" s="144" t="s">
        <v>17</v>
      </c>
      <c r="R23" s="145"/>
      <c r="S23" s="145"/>
      <c r="T23" s="145"/>
      <c r="U23" s="145"/>
      <c r="V23" s="145"/>
      <c r="W23" s="145"/>
      <c r="X23" s="145"/>
      <c r="Y23" s="155"/>
      <c r="Z23" s="146"/>
      <c r="AA23" s="161" t="s">
        <v>18</v>
      </c>
      <c r="AB23" s="162"/>
      <c r="AC23" s="162"/>
      <c r="AD23" s="162"/>
      <c r="AE23" s="162"/>
      <c r="AF23" s="162"/>
      <c r="AG23" s="162"/>
      <c r="AH23" s="162"/>
      <c r="AI23" s="162"/>
      <c r="AJ23" s="163"/>
    </row>
    <row r="24" spans="1:47" ht="14.5" x14ac:dyDescent="0.35">
      <c r="G24" s="45">
        <v>2015</v>
      </c>
      <c r="H24" s="22">
        <v>2016</v>
      </c>
      <c r="I24" s="22">
        <v>2017</v>
      </c>
      <c r="J24" s="23">
        <v>2018</v>
      </c>
      <c r="K24" s="23">
        <v>2019</v>
      </c>
      <c r="L24" s="23">
        <v>2020</v>
      </c>
      <c r="M24" s="23">
        <v>2021</v>
      </c>
      <c r="N24" s="23">
        <v>2022</v>
      </c>
      <c r="O24" s="46">
        <v>2023</v>
      </c>
      <c r="P24" s="46">
        <v>2024</v>
      </c>
      <c r="Q24" s="99">
        <v>2015</v>
      </c>
      <c r="R24" s="19">
        <v>2016</v>
      </c>
      <c r="S24" s="19">
        <v>2017</v>
      </c>
      <c r="T24" s="20">
        <v>2018</v>
      </c>
      <c r="U24" s="20">
        <v>2019</v>
      </c>
      <c r="V24" s="20">
        <v>2020</v>
      </c>
      <c r="W24" s="20">
        <v>2021</v>
      </c>
      <c r="X24" s="20">
        <v>2022</v>
      </c>
      <c r="Y24" s="23">
        <v>2023</v>
      </c>
      <c r="Z24" s="93">
        <v>2024</v>
      </c>
      <c r="AA24" s="45">
        <v>2015</v>
      </c>
      <c r="AB24" s="22">
        <v>2016</v>
      </c>
      <c r="AC24" s="22">
        <v>2017</v>
      </c>
      <c r="AD24" s="23">
        <v>2018</v>
      </c>
      <c r="AE24" s="23">
        <v>2019</v>
      </c>
      <c r="AF24" s="23">
        <v>2020</v>
      </c>
      <c r="AG24" s="23">
        <v>2021</v>
      </c>
      <c r="AH24" s="24">
        <v>2022</v>
      </c>
      <c r="AI24" s="47">
        <v>2023</v>
      </c>
      <c r="AJ24" s="47">
        <v>2024</v>
      </c>
    </row>
    <row r="25" spans="1:47" ht="14.5" x14ac:dyDescent="0.35">
      <c r="C25" s="156" t="s">
        <v>21</v>
      </c>
      <c r="D25" s="25"/>
      <c r="E25" s="157" t="s">
        <v>22</v>
      </c>
      <c r="F25" s="26" t="s">
        <v>23</v>
      </c>
      <c r="G25" s="48">
        <f t="shared" ref="G25:N32" si="13">G4/SUM(G4,Q4,AA4)</f>
        <v>0.45806420610555049</v>
      </c>
      <c r="H25" s="49">
        <f t="shared" si="13"/>
        <v>0.45637264709106728</v>
      </c>
      <c r="I25" s="49">
        <f t="shared" si="13"/>
        <v>0.44666600745256174</v>
      </c>
      <c r="J25" s="49">
        <f t="shared" si="13"/>
        <v>0.44760202246338604</v>
      </c>
      <c r="K25" s="49">
        <f t="shared" si="13"/>
        <v>0.44621695063392575</v>
      </c>
      <c r="L25" s="49">
        <f t="shared" si="13"/>
        <v>0.44508131141729873</v>
      </c>
      <c r="M25" s="50">
        <f t="shared" si="13"/>
        <v>0.44386793505418626</v>
      </c>
      <c r="N25" s="50">
        <f t="shared" si="13"/>
        <v>0.44221194883536558</v>
      </c>
      <c r="O25" s="51">
        <f t="shared" ref="O25:O31" si="14">IFERROR(O4/SUM(O4,X4,AH4),"")</f>
        <v>0.44056588155617427</v>
      </c>
      <c r="P25" s="51">
        <f>IFERROR(P4/SUM(P4,Z4,AJ4),"")</f>
        <v>0.43672409175361615</v>
      </c>
      <c r="Q25" s="52">
        <f t="shared" ref="Q25:X32" si="15">Q4/SUM(Q4,AA4,G4)</f>
        <v>0.15892063471609694</v>
      </c>
      <c r="R25" s="49">
        <f t="shared" si="15"/>
        <v>0.15604736274659553</v>
      </c>
      <c r="S25" s="49">
        <f t="shared" si="15"/>
        <v>0.16689493891383031</v>
      </c>
      <c r="T25" s="49">
        <f t="shared" si="15"/>
        <v>0.16622976970179587</v>
      </c>
      <c r="U25" s="49">
        <f t="shared" si="15"/>
        <v>0.16828407437385012</v>
      </c>
      <c r="V25" s="49">
        <f t="shared" si="15"/>
        <v>0.17114652281200582</v>
      </c>
      <c r="W25" s="50">
        <f t="shared" si="15"/>
        <v>0.17109917808548905</v>
      </c>
      <c r="X25" s="50">
        <f t="shared" si="15"/>
        <v>0.16833359801823949</v>
      </c>
      <c r="Y25" s="90">
        <f>IFERROR(Y4/SUM(Y4,AJ4,P4),"")</f>
        <v>0.1653576287051482</v>
      </c>
      <c r="Z25" s="50">
        <f>IFERROR(Z4/SUM(P4,Z4,AJ4),"")</f>
        <v>0.17154213773151045</v>
      </c>
      <c r="AA25" s="53">
        <f t="shared" ref="AA25:AH32" si="16">AA4/SUM(AA4,G4,Q4)</f>
        <v>0.38301515917835255</v>
      </c>
      <c r="AB25" s="50">
        <f t="shared" si="16"/>
        <v>0.38757999016233718</v>
      </c>
      <c r="AC25" s="50">
        <f t="shared" si="16"/>
        <v>0.38643905363360792</v>
      </c>
      <c r="AD25" s="50">
        <f t="shared" si="16"/>
        <v>0.38616820783481809</v>
      </c>
      <c r="AE25" s="50">
        <f t="shared" si="16"/>
        <v>0.38549897499222413</v>
      </c>
      <c r="AF25" s="50">
        <f t="shared" si="16"/>
        <v>0.38377216577069545</v>
      </c>
      <c r="AG25" s="50">
        <f t="shared" si="16"/>
        <v>0.38503288686032466</v>
      </c>
      <c r="AH25" s="50">
        <f t="shared" si="16"/>
        <v>0.38945445314639493</v>
      </c>
      <c r="AI25" s="50">
        <f>IFERROR(AI4/SUM(AI4,O4,X4),"")</f>
        <v>0.39242965367830041</v>
      </c>
      <c r="AJ25" s="51">
        <f>IFERROR(AJ4/SUM(AJ4,P4,Y4),"")</f>
        <v>0.39465809672386898</v>
      </c>
    </row>
    <row r="26" spans="1:47" ht="14.5" x14ac:dyDescent="0.35">
      <c r="C26" s="156"/>
      <c r="D26" s="25"/>
      <c r="E26" s="157"/>
      <c r="F26" s="26" t="s">
        <v>25</v>
      </c>
      <c r="G26" s="48">
        <f t="shared" si="13"/>
        <v>2.0022589588253414E-3</v>
      </c>
      <c r="H26" s="49">
        <f t="shared" si="13"/>
        <v>3.0116162340456045E-3</v>
      </c>
      <c r="I26" s="49">
        <f t="shared" si="13"/>
        <v>6.8459895125267045E-3</v>
      </c>
      <c r="J26" s="49">
        <f t="shared" si="13"/>
        <v>8.1975612255354036E-3</v>
      </c>
      <c r="K26" s="49">
        <f t="shared" si="13"/>
        <v>7.2777340676632571E-3</v>
      </c>
      <c r="L26" s="49">
        <f t="shared" si="13"/>
        <v>0.17520111386138615</v>
      </c>
      <c r="M26" s="50">
        <f t="shared" si="13"/>
        <v>7.0165457734793534E-3</v>
      </c>
      <c r="N26" s="50">
        <f t="shared" si="13"/>
        <v>4.9795395158507127E-3</v>
      </c>
      <c r="O26" s="51">
        <f t="shared" si="14"/>
        <v>2.0273945507590365E-3</v>
      </c>
      <c r="P26" s="51">
        <f t="shared" ref="P26:P41" si="17">IFERROR(P5/SUM(P5,Z5,AJ5),"")</f>
        <v>4.5855783560701593E-4</v>
      </c>
      <c r="Q26" s="52">
        <f t="shared" si="15"/>
        <v>2.5669986651606939E-4</v>
      </c>
      <c r="R26" s="49">
        <f t="shared" si="15"/>
        <v>9.7040967541469486E-3</v>
      </c>
      <c r="S26" s="49">
        <f t="shared" si="15"/>
        <v>7.3800738007380072E-3</v>
      </c>
      <c r="T26" s="49">
        <f t="shared" si="15"/>
        <v>4.816067220002049E-3</v>
      </c>
      <c r="U26" s="49">
        <f t="shared" si="15"/>
        <v>3.6388670338316285E-3</v>
      </c>
      <c r="V26" s="49">
        <f t="shared" si="15"/>
        <v>5.0665222772277229E-3</v>
      </c>
      <c r="W26" s="50">
        <f t="shared" si="15"/>
        <v>7.1113639596074522E-4</v>
      </c>
      <c r="X26" s="50">
        <f t="shared" si="15"/>
        <v>2.4158162007592563E-3</v>
      </c>
      <c r="Y26" s="50">
        <f t="shared" ref="Y26:Y31" si="18">IFERROR(Y5/SUM(Y5,AJ5,P5),"")</f>
        <v>9.0518476081352054E-3</v>
      </c>
      <c r="Z26" s="50">
        <f t="shared" ref="Z26:Z33" si="19">IFERROR(Z5/SUM(P5,Z5,AJ5),"")</f>
        <v>8.5406396881806713E-3</v>
      </c>
      <c r="AA26" s="53">
        <f t="shared" si="16"/>
        <v>0.99774104117465856</v>
      </c>
      <c r="AB26" s="50">
        <f t="shared" si="16"/>
        <v>0.98728428701180748</v>
      </c>
      <c r="AC26" s="50">
        <f t="shared" si="16"/>
        <v>0.9857739366867353</v>
      </c>
      <c r="AD26" s="50">
        <f t="shared" si="16"/>
        <v>0.98698637155446256</v>
      </c>
      <c r="AE26" s="50">
        <f t="shared" si="16"/>
        <v>0.98908339889850516</v>
      </c>
      <c r="AF26" s="50">
        <f t="shared" si="16"/>
        <v>0.81973236386138615</v>
      </c>
      <c r="AG26" s="50">
        <f t="shared" si="16"/>
        <v>0.99227231783055991</v>
      </c>
      <c r="AH26" s="50">
        <f t="shared" si="16"/>
        <v>0.99260464428339001</v>
      </c>
      <c r="AI26" s="50">
        <f t="shared" ref="AI26:AJ31" si="20">IFERROR(AI5/SUM(AI5,O5,X5),"")</f>
        <v>0.99504214179474471</v>
      </c>
      <c r="AJ26" s="51">
        <f t="shared" si="20"/>
        <v>0.99048983099398458</v>
      </c>
    </row>
    <row r="27" spans="1:47" ht="14.5" x14ac:dyDescent="0.35">
      <c r="C27" s="25" t="s">
        <v>27</v>
      </c>
      <c r="D27" s="25"/>
      <c r="E27" s="106">
        <v>1130</v>
      </c>
      <c r="F27" s="26"/>
      <c r="G27" s="48">
        <f t="shared" si="13"/>
        <v>0.2806256195275868</v>
      </c>
      <c r="H27" s="49">
        <f t="shared" si="13"/>
        <v>0.28280007362601789</v>
      </c>
      <c r="I27" s="49">
        <f t="shared" si="13"/>
        <v>0.29571897789901463</v>
      </c>
      <c r="J27" s="49">
        <f t="shared" si="13"/>
        <v>0.31492980616987665</v>
      </c>
      <c r="K27" s="49">
        <f t="shared" si="13"/>
        <v>0.30565804873094982</v>
      </c>
      <c r="L27" s="49">
        <f t="shared" si="13"/>
        <v>0.3163182152701785</v>
      </c>
      <c r="M27" s="50">
        <f t="shared" si="13"/>
        <v>0.31737793396200531</v>
      </c>
      <c r="N27" s="50">
        <f t="shared" si="13"/>
        <v>0.31372333537994024</v>
      </c>
      <c r="O27" s="51">
        <f t="shared" si="14"/>
        <v>0.3238995931078763</v>
      </c>
      <c r="P27" s="51">
        <f t="shared" si="17"/>
        <v>0.32572591045019189</v>
      </c>
      <c r="Q27" s="52">
        <f t="shared" si="15"/>
        <v>0.63668391364509747</v>
      </c>
      <c r="R27" s="49">
        <f t="shared" si="15"/>
        <v>0.63805830418970122</v>
      </c>
      <c r="S27" s="49">
        <f t="shared" si="15"/>
        <v>0.63440379972974748</v>
      </c>
      <c r="T27" s="49">
        <f t="shared" si="15"/>
        <v>0.61892883939513221</v>
      </c>
      <c r="U27" s="49">
        <f t="shared" si="15"/>
        <v>0.63076263986410785</v>
      </c>
      <c r="V27" s="49">
        <f t="shared" si="15"/>
        <v>0.62207052306683119</v>
      </c>
      <c r="W27" s="50">
        <f t="shared" si="15"/>
        <v>0.62110981142334099</v>
      </c>
      <c r="X27" s="50">
        <f t="shared" si="15"/>
        <v>0.61204073782965696</v>
      </c>
      <c r="Y27" s="50">
        <f t="shared" si="18"/>
        <v>0.59325641712791977</v>
      </c>
      <c r="Z27" s="50">
        <f t="shared" si="19"/>
        <v>0.59868461682385787</v>
      </c>
      <c r="AA27" s="53">
        <f t="shared" si="16"/>
        <v>8.2690466827315692E-2</v>
      </c>
      <c r="AB27" s="50">
        <f t="shared" si="16"/>
        <v>7.9141622184280849E-2</v>
      </c>
      <c r="AC27" s="50">
        <f t="shared" si="16"/>
        <v>6.9877222371237849E-2</v>
      </c>
      <c r="AD27" s="50">
        <f t="shared" si="16"/>
        <v>6.614135443499114E-2</v>
      </c>
      <c r="AE27" s="50">
        <f t="shared" si="16"/>
        <v>6.3579311404942357E-2</v>
      </c>
      <c r="AF27" s="50">
        <f t="shared" si="16"/>
        <v>6.1611261662990323E-2</v>
      </c>
      <c r="AG27" s="50">
        <f t="shared" si="16"/>
        <v>6.1512254614653664E-2</v>
      </c>
      <c r="AH27" s="50">
        <f t="shared" si="16"/>
        <v>7.4235926790402765E-2</v>
      </c>
      <c r="AI27" s="50">
        <f t="shared" si="20"/>
        <v>7.5690874865627367E-2</v>
      </c>
      <c r="AJ27" s="51">
        <f t="shared" si="20"/>
        <v>7.6611897407555432E-2</v>
      </c>
    </row>
    <row r="28" spans="1:47" ht="14.5" x14ac:dyDescent="0.35">
      <c r="C28" s="25" t="s">
        <v>29</v>
      </c>
      <c r="D28" s="25"/>
      <c r="E28" s="106" t="s">
        <v>30</v>
      </c>
      <c r="F28" s="26"/>
      <c r="G28" s="48">
        <f t="shared" si="13"/>
        <v>0.13467486582637506</v>
      </c>
      <c r="H28" s="49">
        <f t="shared" si="13"/>
        <v>0.15062776558621435</v>
      </c>
      <c r="I28" s="49">
        <f t="shared" si="13"/>
        <v>0.16413780380943596</v>
      </c>
      <c r="J28" s="49">
        <f t="shared" si="13"/>
        <v>0.17378383086871418</v>
      </c>
      <c r="K28" s="49">
        <f t="shared" si="13"/>
        <v>0.18268430302469707</v>
      </c>
      <c r="L28" s="49">
        <f t="shared" si="13"/>
        <v>0.25044021055573673</v>
      </c>
      <c r="M28" s="50">
        <f t="shared" si="13"/>
        <v>0.24108536758444507</v>
      </c>
      <c r="N28" s="50">
        <f t="shared" si="13"/>
        <v>0.22505358418671112</v>
      </c>
      <c r="O28" s="51">
        <f t="shared" si="14"/>
        <v>0.2387314790746036</v>
      </c>
      <c r="P28" s="51">
        <f t="shared" si="17"/>
        <v>0.24947051439045617</v>
      </c>
      <c r="Q28" s="52">
        <f t="shared" si="15"/>
        <v>0.6087264814112987</v>
      </c>
      <c r="R28" s="49">
        <f t="shared" si="15"/>
        <v>0.64273122998884769</v>
      </c>
      <c r="S28" s="49">
        <f t="shared" si="15"/>
        <v>0.64609371396946913</v>
      </c>
      <c r="T28" s="49">
        <f t="shared" si="15"/>
        <v>0.64588393232289076</v>
      </c>
      <c r="U28" s="49">
        <f t="shared" si="15"/>
        <v>0.62505781148829898</v>
      </c>
      <c r="V28" s="49">
        <f t="shared" si="15"/>
        <v>0.6106489029673452</v>
      </c>
      <c r="W28" s="50">
        <f t="shared" si="15"/>
        <v>0.61588135112120357</v>
      </c>
      <c r="X28" s="50">
        <f t="shared" si="15"/>
        <v>0.64697061910684206</v>
      </c>
      <c r="Y28" s="50">
        <f t="shared" si="18"/>
        <v>0.61533515764052782</v>
      </c>
      <c r="Z28" s="50">
        <f t="shared" si="19"/>
        <v>0.62216677063838632</v>
      </c>
      <c r="AA28" s="53">
        <f t="shared" si="16"/>
        <v>0.25659865276232624</v>
      </c>
      <c r="AB28" s="50">
        <f t="shared" si="16"/>
        <v>0.20664100442493794</v>
      </c>
      <c r="AC28" s="50">
        <f t="shared" si="16"/>
        <v>0.18976848222109488</v>
      </c>
      <c r="AD28" s="50">
        <f t="shared" si="16"/>
        <v>0.18033223680839508</v>
      </c>
      <c r="AE28" s="50">
        <f t="shared" si="16"/>
        <v>0.19225788548700398</v>
      </c>
      <c r="AF28" s="50">
        <f t="shared" si="16"/>
        <v>0.13891088647691807</v>
      </c>
      <c r="AG28" s="50">
        <f t="shared" si="16"/>
        <v>0.14303328129435142</v>
      </c>
      <c r="AH28" s="50">
        <f t="shared" si="16"/>
        <v>0.12797579670644685</v>
      </c>
      <c r="AI28" s="50">
        <f t="shared" si="20"/>
        <v>0.12968361854816451</v>
      </c>
      <c r="AJ28" s="51">
        <f t="shared" si="20"/>
        <v>0.13068364474623051</v>
      </c>
    </row>
    <row r="29" spans="1:47" ht="14.5" x14ac:dyDescent="0.35">
      <c r="C29" s="25" t="s">
        <v>32</v>
      </c>
      <c r="D29" s="25"/>
      <c r="E29" s="106">
        <v>1140</v>
      </c>
      <c r="F29" s="26"/>
      <c r="G29" s="48">
        <f t="shared" si="13"/>
        <v>0.24748029057919677</v>
      </c>
      <c r="H29" s="49">
        <f t="shared" si="13"/>
        <v>0.25673896077877467</v>
      </c>
      <c r="I29" s="49">
        <f t="shared" si="13"/>
        <v>0.25411384193916281</v>
      </c>
      <c r="J29" s="49">
        <f t="shared" si="13"/>
        <v>0.25675709935823182</v>
      </c>
      <c r="K29" s="49">
        <f t="shared" si="13"/>
        <v>0.25554507054106851</v>
      </c>
      <c r="L29" s="49">
        <f t="shared" si="13"/>
        <v>0.27017897812412822</v>
      </c>
      <c r="M29" s="50">
        <f t="shared" si="13"/>
        <v>0.27331778583259986</v>
      </c>
      <c r="N29" s="50">
        <f t="shared" si="13"/>
        <v>0.27940386763053277</v>
      </c>
      <c r="O29" s="51">
        <f t="shared" si="14"/>
        <v>0.28944441000420174</v>
      </c>
      <c r="P29" s="51">
        <f t="shared" si="17"/>
        <v>0.28763785850073093</v>
      </c>
      <c r="Q29" s="52">
        <f t="shared" si="15"/>
        <v>0.73957949993272132</v>
      </c>
      <c r="R29" s="49">
        <f t="shared" si="15"/>
        <v>0.72906431194575472</v>
      </c>
      <c r="S29" s="49">
        <f t="shared" si="15"/>
        <v>0.73735633125209588</v>
      </c>
      <c r="T29" s="49">
        <f t="shared" si="15"/>
        <v>0.73508201536711748</v>
      </c>
      <c r="U29" s="49">
        <f t="shared" si="15"/>
        <v>0.73935437777208757</v>
      </c>
      <c r="V29" s="49">
        <f t="shared" si="15"/>
        <v>0.7241000785075109</v>
      </c>
      <c r="W29" s="50">
        <f t="shared" si="15"/>
        <v>0.72154495491686821</v>
      </c>
      <c r="X29" s="50">
        <f t="shared" si="15"/>
        <v>0.716101913208394</v>
      </c>
      <c r="Y29" s="50">
        <f t="shared" si="18"/>
        <v>0.69840349869380269</v>
      </c>
      <c r="Z29" s="50">
        <f t="shared" si="19"/>
        <v>0.69733753800330789</v>
      </c>
      <c r="AA29" s="53">
        <f t="shared" si="16"/>
        <v>1.2940209488081941E-2</v>
      </c>
      <c r="AB29" s="50">
        <f t="shared" si="16"/>
        <v>1.4196727275470661E-2</v>
      </c>
      <c r="AC29" s="50">
        <f t="shared" si="16"/>
        <v>8.5298268087413698E-3</v>
      </c>
      <c r="AD29" s="50">
        <f t="shared" si="16"/>
        <v>8.1608852746507254E-3</v>
      </c>
      <c r="AE29" s="50">
        <f t="shared" si="16"/>
        <v>5.1005516868438535E-3</v>
      </c>
      <c r="AF29" s="50">
        <f t="shared" si="16"/>
        <v>5.7209433683608688E-3</v>
      </c>
      <c r="AG29" s="50">
        <f t="shared" si="16"/>
        <v>5.1372592505319189E-3</v>
      </c>
      <c r="AH29" s="50">
        <f t="shared" si="16"/>
        <v>4.4942191610732691E-3</v>
      </c>
      <c r="AI29" s="50">
        <f t="shared" si="20"/>
        <v>1.7966111195569366E-2</v>
      </c>
      <c r="AJ29" s="51">
        <f t="shared" si="20"/>
        <v>1.4971687661564976E-2</v>
      </c>
    </row>
    <row r="30" spans="1:47" ht="14.5" x14ac:dyDescent="0.35">
      <c r="C30" s="156" t="s">
        <v>34</v>
      </c>
      <c r="D30" s="25"/>
      <c r="E30" s="157">
        <v>1150</v>
      </c>
      <c r="F30" s="26" t="s">
        <v>23</v>
      </c>
      <c r="G30" s="48">
        <f t="shared" si="13"/>
        <v>3.8263521643023025E-2</v>
      </c>
      <c r="H30" s="49">
        <f t="shared" si="13"/>
        <v>5.2755982260344073E-2</v>
      </c>
      <c r="I30" s="49">
        <f t="shared" si="13"/>
        <v>6.5953182316681166E-2</v>
      </c>
      <c r="J30" s="49">
        <f t="shared" si="13"/>
        <v>7.516777420918179E-2</v>
      </c>
      <c r="K30" s="49">
        <f t="shared" si="13"/>
        <v>8.830526422675776E-2</v>
      </c>
      <c r="L30" s="49">
        <f t="shared" si="13"/>
        <v>9.5161533134615964E-2</v>
      </c>
      <c r="M30" s="50">
        <f t="shared" si="13"/>
        <v>0.11102542282735879</v>
      </c>
      <c r="N30" s="50">
        <f t="shared" si="13"/>
        <v>0.10747793729914734</v>
      </c>
      <c r="O30" s="51">
        <f t="shared" si="14"/>
        <v>0.11485786456431862</v>
      </c>
      <c r="P30" s="51">
        <f t="shared" si="17"/>
        <v>0.12621891503090338</v>
      </c>
      <c r="Q30" s="52">
        <f t="shared" si="15"/>
        <v>0.94241584823302271</v>
      </c>
      <c r="R30" s="49">
        <f t="shared" si="15"/>
        <v>0.90468590087236223</v>
      </c>
      <c r="S30" s="49">
        <f t="shared" si="15"/>
        <v>0.85106644480580873</v>
      </c>
      <c r="T30" s="49">
        <f t="shared" si="15"/>
        <v>0.86617491231384658</v>
      </c>
      <c r="U30" s="49">
        <f t="shared" si="15"/>
        <v>0.85916851618144108</v>
      </c>
      <c r="V30" s="49">
        <f t="shared" si="15"/>
        <v>0.86977388372023001</v>
      </c>
      <c r="W30" s="50">
        <f t="shared" si="15"/>
        <v>0.8573662376342942</v>
      </c>
      <c r="X30" s="50">
        <f t="shared" si="15"/>
        <v>0.86032594096051096</v>
      </c>
      <c r="Y30" s="50">
        <f t="shared" si="18"/>
        <v>0.82726581403387489</v>
      </c>
      <c r="Z30" s="50">
        <f t="shared" si="19"/>
        <v>0.82437783202987713</v>
      </c>
      <c r="AA30" s="53">
        <f t="shared" si="16"/>
        <v>1.9320630123954224E-2</v>
      </c>
      <c r="AB30" s="50">
        <f t="shared" si="16"/>
        <v>4.255811686729373E-2</v>
      </c>
      <c r="AC30" s="50">
        <f t="shared" si="16"/>
        <v>8.2980372877510117E-2</v>
      </c>
      <c r="AD30" s="50">
        <f t="shared" si="16"/>
        <v>5.8657313476971604E-2</v>
      </c>
      <c r="AE30" s="50">
        <f t="shared" si="16"/>
        <v>5.2526219591801211E-2</v>
      </c>
      <c r="AF30" s="50">
        <f t="shared" si="16"/>
        <v>3.5064583145154003E-2</v>
      </c>
      <c r="AG30" s="50">
        <f t="shared" si="16"/>
        <v>3.1608339538346984E-2</v>
      </c>
      <c r="AH30" s="50">
        <f t="shared" si="16"/>
        <v>3.2196121740341664E-2</v>
      </c>
      <c r="AI30" s="50">
        <f t="shared" si="20"/>
        <v>5.8074116743471585E-2</v>
      </c>
      <c r="AJ30" s="51">
        <f t="shared" si="20"/>
        <v>4.8590851480585319E-2</v>
      </c>
    </row>
    <row r="31" spans="1:47" ht="14.5" x14ac:dyDescent="0.35">
      <c r="C31" s="156"/>
      <c r="D31" s="25"/>
      <c r="E31" s="157"/>
      <c r="F31" s="26" t="s">
        <v>25</v>
      </c>
      <c r="G31" s="48">
        <f t="shared" si="13"/>
        <v>0</v>
      </c>
      <c r="H31" s="49">
        <f t="shared" si="13"/>
        <v>0</v>
      </c>
      <c r="I31" s="49">
        <f t="shared" si="13"/>
        <v>0</v>
      </c>
      <c r="J31" s="49">
        <f t="shared" si="13"/>
        <v>0</v>
      </c>
      <c r="K31" s="49">
        <f t="shared" si="13"/>
        <v>0</v>
      </c>
      <c r="L31" s="49">
        <f t="shared" si="13"/>
        <v>1</v>
      </c>
      <c r="M31" s="50">
        <f t="shared" si="13"/>
        <v>0</v>
      </c>
      <c r="N31" s="50">
        <f t="shared" si="13"/>
        <v>0</v>
      </c>
      <c r="O31" s="51">
        <f t="shared" si="14"/>
        <v>0</v>
      </c>
      <c r="P31" s="51" t="str">
        <f t="shared" si="17"/>
        <v/>
      </c>
      <c r="Q31" s="52">
        <f t="shared" si="15"/>
        <v>1</v>
      </c>
      <c r="R31" s="49">
        <f t="shared" si="15"/>
        <v>0.95335276967930027</v>
      </c>
      <c r="S31" s="49">
        <f t="shared" si="15"/>
        <v>0</v>
      </c>
      <c r="T31" s="49">
        <f t="shared" si="15"/>
        <v>1</v>
      </c>
      <c r="U31" s="49">
        <f t="shared" si="15"/>
        <v>1</v>
      </c>
      <c r="V31" s="49">
        <f t="shared" si="15"/>
        <v>0</v>
      </c>
      <c r="W31" s="50">
        <f t="shared" si="15"/>
        <v>1</v>
      </c>
      <c r="X31" s="50">
        <f t="shared" si="15"/>
        <v>1</v>
      </c>
      <c r="Y31" s="50" t="str">
        <f t="shared" si="18"/>
        <v/>
      </c>
      <c r="Z31" s="50" t="str">
        <f t="shared" si="19"/>
        <v/>
      </c>
      <c r="AA31" s="53">
        <f t="shared" si="16"/>
        <v>0</v>
      </c>
      <c r="AB31" s="50">
        <f t="shared" si="16"/>
        <v>4.6647230320699708E-2</v>
      </c>
      <c r="AC31" s="50">
        <f t="shared" si="16"/>
        <v>1</v>
      </c>
      <c r="AD31" s="50">
        <f t="shared" si="16"/>
        <v>0</v>
      </c>
      <c r="AE31" s="50">
        <f t="shared" si="16"/>
        <v>0</v>
      </c>
      <c r="AF31" s="50">
        <f t="shared" si="16"/>
        <v>0</v>
      </c>
      <c r="AG31" s="50">
        <f t="shared" si="16"/>
        <v>0</v>
      </c>
      <c r="AH31" s="50">
        <f t="shared" si="16"/>
        <v>0</v>
      </c>
      <c r="AI31" s="50">
        <f t="shared" si="20"/>
        <v>0</v>
      </c>
      <c r="AJ31" s="51" t="str">
        <f t="shared" si="20"/>
        <v/>
      </c>
    </row>
    <row r="32" spans="1:47" ht="14.5" x14ac:dyDescent="0.35">
      <c r="C32" s="156" t="s">
        <v>38</v>
      </c>
      <c r="D32" s="25"/>
      <c r="E32" s="157" t="s">
        <v>39</v>
      </c>
      <c r="F32" s="26" t="s">
        <v>23</v>
      </c>
      <c r="G32" s="48">
        <f t="shared" si="13"/>
        <v>0.20117762512266929</v>
      </c>
      <c r="H32" s="49">
        <f t="shared" si="13"/>
        <v>5.3030877778620741E-2</v>
      </c>
      <c r="I32" s="49">
        <f t="shared" si="13"/>
        <v>6.6670718366354687E-2</v>
      </c>
      <c r="J32" s="49">
        <f t="shared" si="13"/>
        <v>3.6810207336523126E-2</v>
      </c>
      <c r="K32" s="49">
        <f t="shared" si="13"/>
        <v>6.4925059532147361E-2</v>
      </c>
      <c r="L32" s="49">
        <f t="shared" si="13"/>
        <v>8.8603196664350237E-2</v>
      </c>
      <c r="M32" s="149">
        <f t="shared" si="13"/>
        <v>4.0567951318458417E-2</v>
      </c>
      <c r="N32" s="149">
        <f t="shared" si="13"/>
        <v>0.13376955903271692</v>
      </c>
      <c r="O32" s="153">
        <f>O11/SUM(O11,X11,AH11)</f>
        <v>5.1286844893126439E-2</v>
      </c>
      <c r="P32" s="153">
        <f t="shared" si="17"/>
        <v>6.860215053763441E-2</v>
      </c>
      <c r="Q32" s="52">
        <f t="shared" si="15"/>
        <v>4.4618907425580633E-2</v>
      </c>
      <c r="R32" s="49">
        <f t="shared" si="15"/>
        <v>5.1968742887489566E-2</v>
      </c>
      <c r="S32" s="49">
        <f t="shared" si="15"/>
        <v>0.10830193266075118</v>
      </c>
      <c r="T32" s="49">
        <f t="shared" si="15"/>
        <v>9.9968102073365234E-2</v>
      </c>
      <c r="U32" s="49">
        <f t="shared" si="15"/>
        <v>8.1383947331559042E-2</v>
      </c>
      <c r="V32" s="49">
        <f t="shared" si="15"/>
        <v>5.9647903636784808E-2</v>
      </c>
      <c r="W32" s="149">
        <f t="shared" si="15"/>
        <v>4.7880858332443682E-2</v>
      </c>
      <c r="X32" s="149">
        <f t="shared" si="15"/>
        <v>1.7297297297297298E-2</v>
      </c>
      <c r="Y32" s="149">
        <f t="shared" ref="Y32:Y35" si="21">Y11/SUM(Y11,AJ11,P11)</f>
        <v>2.5176018775336036E-2</v>
      </c>
      <c r="Z32" s="149">
        <f t="shared" si="19"/>
        <v>1.7419354838709676E-2</v>
      </c>
      <c r="AA32" s="53">
        <f t="shared" si="16"/>
        <v>0.75420346745175004</v>
      </c>
      <c r="AB32" s="50">
        <f t="shared" si="16"/>
        <v>0.89500037933388965</v>
      </c>
      <c r="AC32" s="50">
        <f t="shared" si="16"/>
        <v>0.82502734897289409</v>
      </c>
      <c r="AD32" s="50">
        <f t="shared" si="16"/>
        <v>0.86322169059011167</v>
      </c>
      <c r="AE32" s="50">
        <f t="shared" si="16"/>
        <v>0.8536909931362936</v>
      </c>
      <c r="AF32" s="50">
        <f t="shared" si="16"/>
        <v>0.85174889969886491</v>
      </c>
      <c r="AG32" s="149">
        <f t="shared" si="16"/>
        <v>0.91155119034909793</v>
      </c>
      <c r="AH32" s="149">
        <f t="shared" si="16"/>
        <v>0.84893314366998573</v>
      </c>
      <c r="AI32" s="149">
        <f t="shared" ref="AI32:AJ35" si="22">AI11/SUM(AI11,O11,X11)</f>
        <v>0.91660500221992003</v>
      </c>
      <c r="AJ32" s="153">
        <f t="shared" si="22"/>
        <v>0.90676338809473012</v>
      </c>
    </row>
    <row r="33" spans="3:36" ht="14.5" x14ac:dyDescent="0.35">
      <c r="C33" s="156"/>
      <c r="D33" s="25"/>
      <c r="E33" s="157"/>
      <c r="F33" s="26" t="s">
        <v>25</v>
      </c>
      <c r="G33" s="48">
        <f t="shared" ref="G33:L37" si="23">G12/SUM(G12,Q12,AA12)</f>
        <v>0</v>
      </c>
      <c r="H33" s="49">
        <f t="shared" si="23"/>
        <v>0</v>
      </c>
      <c r="I33" s="49">
        <f t="shared" si="23"/>
        <v>0</v>
      </c>
      <c r="J33" s="49">
        <f t="shared" si="23"/>
        <v>0</v>
      </c>
      <c r="K33" s="49">
        <f t="shared" si="23"/>
        <v>0</v>
      </c>
      <c r="L33" s="49">
        <f t="shared" si="23"/>
        <v>0</v>
      </c>
      <c r="M33" s="150"/>
      <c r="N33" s="150"/>
      <c r="O33" s="154"/>
      <c r="P33" s="154" t="str">
        <f t="shared" si="17"/>
        <v/>
      </c>
      <c r="Q33" s="52">
        <f t="shared" ref="Q33:V37" si="24">Q12/SUM(Q12,AA12,G12)</f>
        <v>0</v>
      </c>
      <c r="R33" s="49">
        <f t="shared" si="24"/>
        <v>0</v>
      </c>
      <c r="S33" s="49">
        <f t="shared" si="24"/>
        <v>0</v>
      </c>
      <c r="T33" s="49">
        <f t="shared" si="24"/>
        <v>0</v>
      </c>
      <c r="U33" s="49">
        <f t="shared" si="24"/>
        <v>0</v>
      </c>
      <c r="V33" s="49">
        <f t="shared" si="24"/>
        <v>0</v>
      </c>
      <c r="W33" s="150"/>
      <c r="X33" s="150"/>
      <c r="Y33" s="150"/>
      <c r="Z33" s="150" t="str">
        <f t="shared" si="19"/>
        <v/>
      </c>
      <c r="AA33" s="53">
        <f t="shared" ref="AA33:AF37" si="25">AA12/SUM(AA12,G12,Q12)</f>
        <v>1</v>
      </c>
      <c r="AB33" s="50">
        <f t="shared" si="25"/>
        <v>1</v>
      </c>
      <c r="AC33" s="50">
        <f t="shared" si="25"/>
        <v>1</v>
      </c>
      <c r="AD33" s="50">
        <f t="shared" si="25"/>
        <v>1</v>
      </c>
      <c r="AE33" s="50">
        <f t="shared" si="25"/>
        <v>1</v>
      </c>
      <c r="AF33" s="50">
        <f t="shared" si="25"/>
        <v>1</v>
      </c>
      <c r="AG33" s="150"/>
      <c r="AH33" s="150"/>
      <c r="AI33" s="150"/>
      <c r="AJ33" s="154"/>
    </row>
    <row r="34" spans="3:36" ht="14.5" x14ac:dyDescent="0.35">
      <c r="C34" s="25" t="s">
        <v>42</v>
      </c>
      <c r="D34" s="25"/>
      <c r="E34" s="106" t="s">
        <v>43</v>
      </c>
      <c r="F34" s="26"/>
      <c r="G34" s="48">
        <f t="shared" si="23"/>
        <v>0.1497205300508698</v>
      </c>
      <c r="H34" s="49">
        <f t="shared" si="23"/>
        <v>0.20465266558966075</v>
      </c>
      <c r="I34" s="49">
        <f t="shared" si="23"/>
        <v>0.15326513619602711</v>
      </c>
      <c r="J34" s="49">
        <f t="shared" si="23"/>
        <v>0.18147932440302852</v>
      </c>
      <c r="K34" s="49">
        <f t="shared" si="23"/>
        <v>0.22056313993174062</v>
      </c>
      <c r="L34" s="49">
        <f t="shared" si="23"/>
        <v>0.16099645729067086</v>
      </c>
      <c r="M34" s="50">
        <f>M13/SUM(M13,W13,AG13)</f>
        <v>0.1471296474667694</v>
      </c>
      <c r="N34" s="50">
        <f>N13/SUM(N13,X13,AH13)</f>
        <v>0.17847968794596136</v>
      </c>
      <c r="O34" s="51">
        <f>O13/SUM(O13,X13,AH13)</f>
        <v>0.17114609330005759</v>
      </c>
      <c r="P34" s="51">
        <f t="shared" si="17"/>
        <v>0.17549380325329203</v>
      </c>
      <c r="Q34" s="52">
        <f t="shared" si="24"/>
        <v>0.39866859260189663</v>
      </c>
      <c r="R34" s="49">
        <f t="shared" si="24"/>
        <v>0.42100161550888532</v>
      </c>
      <c r="S34" s="49">
        <f t="shared" si="24"/>
        <v>0.42869037706673013</v>
      </c>
      <c r="T34" s="49">
        <f t="shared" si="24"/>
        <v>0.42527664531158998</v>
      </c>
      <c r="U34" s="49">
        <f t="shared" si="24"/>
        <v>0.40582337883959047</v>
      </c>
      <c r="V34" s="49">
        <f t="shared" si="24"/>
        <v>0.43693415059326324</v>
      </c>
      <c r="W34" s="50">
        <f>W13/SUM(W13,AG13,M13)</f>
        <v>0.4421113465613562</v>
      </c>
      <c r="X34" s="50">
        <f>X13/SUM(X13,AH13,N13)</f>
        <v>0.42260489011511748</v>
      </c>
      <c r="Y34" s="50">
        <f t="shared" si="21"/>
        <v>0.4083996023856859</v>
      </c>
      <c r="Z34" s="50">
        <f>IFERROR(Z13/SUM(P13,Z13,AJ13),"")</f>
        <v>0.42375096824167313</v>
      </c>
      <c r="AA34" s="53">
        <f t="shared" si="25"/>
        <v>0.45161087734723354</v>
      </c>
      <c r="AB34" s="50">
        <f t="shared" si="25"/>
        <v>0.37434571890145396</v>
      </c>
      <c r="AC34" s="50">
        <f t="shared" si="25"/>
        <v>0.41804448673724276</v>
      </c>
      <c r="AD34" s="50">
        <f t="shared" si="25"/>
        <v>0.39324403028538146</v>
      </c>
      <c r="AE34" s="50">
        <f t="shared" si="25"/>
        <v>0.37361348122866894</v>
      </c>
      <c r="AF34" s="50">
        <f t="shared" si="25"/>
        <v>0.4020693921160659</v>
      </c>
      <c r="AG34" s="50">
        <f>AG13/SUM(AG13,M13,W13)</f>
        <v>0.41075900597187442</v>
      </c>
      <c r="AH34" s="50">
        <f>AH13/SUM(AH13,N13,X13)</f>
        <v>0.39891542193892116</v>
      </c>
      <c r="AI34" s="50">
        <f t="shared" si="22"/>
        <v>0.41348282847317097</v>
      </c>
      <c r="AJ34" s="51">
        <f t="shared" si="22"/>
        <v>0.41143141153081508</v>
      </c>
    </row>
    <row r="35" spans="3:36" ht="14.5" x14ac:dyDescent="0.35">
      <c r="C35" s="156" t="s">
        <v>46</v>
      </c>
      <c r="D35" s="25"/>
      <c r="E35" s="157" t="s">
        <v>47</v>
      </c>
      <c r="F35" s="26" t="s">
        <v>23</v>
      </c>
      <c r="G35" s="48">
        <f t="shared" si="23"/>
        <v>5.9159077410413777E-2</v>
      </c>
      <c r="H35" s="49">
        <f t="shared" si="23"/>
        <v>5.7297087942678702E-2</v>
      </c>
      <c r="I35" s="49">
        <f t="shared" si="23"/>
        <v>6.4037383177570087E-2</v>
      </c>
      <c r="J35" s="49">
        <f t="shared" si="23"/>
        <v>7.9540880426429872E-2</v>
      </c>
      <c r="K35" s="49">
        <f t="shared" si="23"/>
        <v>6.8744588744588747E-2</v>
      </c>
      <c r="L35" s="49">
        <f t="shared" si="23"/>
        <v>8.8143577938676915E-2</v>
      </c>
      <c r="M35" s="149">
        <f>M14/SUM(M14,W14,AG14)</f>
        <v>8.7074877618496846E-2</v>
      </c>
      <c r="N35" s="149">
        <f>N14/SUM(N14,X14,AH14)</f>
        <v>0.10693698576144257</v>
      </c>
      <c r="O35" s="153">
        <f>O14/SUM(O14,X14,AH14)</f>
        <v>0.11242502142245073</v>
      </c>
      <c r="P35" s="153">
        <f t="shared" si="17"/>
        <v>0.12184136858475894</v>
      </c>
      <c r="Q35" s="54">
        <f t="shared" si="24"/>
        <v>0.75894624826766977</v>
      </c>
      <c r="R35" s="52">
        <f t="shared" si="24"/>
        <v>0.74399070465493455</v>
      </c>
      <c r="S35" s="49">
        <f t="shared" si="24"/>
        <v>0.77323364485981305</v>
      </c>
      <c r="T35" s="49">
        <f t="shared" si="24"/>
        <v>0.73746996328507131</v>
      </c>
      <c r="U35" s="49">
        <f t="shared" si="24"/>
        <v>0.69029066171923315</v>
      </c>
      <c r="V35" s="49">
        <f t="shared" si="24"/>
        <v>0.69046694950414222</v>
      </c>
      <c r="W35" s="149">
        <f>W14/SUM(W14,AG14,M14)</f>
        <v>0.66671339946023622</v>
      </c>
      <c r="X35" s="149">
        <f>X14/SUM(X14,AH14,N14)</f>
        <v>0.72169532443218209</v>
      </c>
      <c r="Y35" s="149">
        <f t="shared" si="21"/>
        <v>0.69030860855441256</v>
      </c>
      <c r="Z35" s="149">
        <f t="shared" ref="Z35:Z38" si="26">IFERROR(Z14/SUM(P14,Z14,AJ14),"")</f>
        <v>0.68686780715396578</v>
      </c>
      <c r="AA35" s="53">
        <f t="shared" si="25"/>
        <v>0.18189467432191644</v>
      </c>
      <c r="AB35" s="50">
        <f t="shared" si="25"/>
        <v>0.19871220740238676</v>
      </c>
      <c r="AC35" s="50">
        <f t="shared" si="25"/>
        <v>0.16272897196261682</v>
      </c>
      <c r="AD35" s="50">
        <f t="shared" si="25"/>
        <v>0.18298915628849882</v>
      </c>
      <c r="AE35" s="50">
        <f t="shared" si="25"/>
        <v>0.24096474953617811</v>
      </c>
      <c r="AF35" s="50">
        <f t="shared" si="25"/>
        <v>0.22138947255718092</v>
      </c>
      <c r="AG35" s="149">
        <f>AG14/SUM(AG14,M14,W14)</f>
        <v>0.24621172292126692</v>
      </c>
      <c r="AH35" s="149">
        <f>AH14/SUM(AH14,N14,X14)</f>
        <v>0.17136768980637532</v>
      </c>
      <c r="AI35" s="149">
        <f t="shared" si="22"/>
        <v>0.16813540183612352</v>
      </c>
      <c r="AJ35" s="153">
        <f t="shared" si="22"/>
        <v>0.18918885662253285</v>
      </c>
    </row>
    <row r="36" spans="3:36" ht="14.5" x14ac:dyDescent="0.35">
      <c r="C36" s="156"/>
      <c r="D36" s="25"/>
      <c r="E36" s="157"/>
      <c r="F36" s="26" t="s">
        <v>25</v>
      </c>
      <c r="G36" s="48">
        <f t="shared" si="23"/>
        <v>0</v>
      </c>
      <c r="H36" s="49">
        <f t="shared" si="23"/>
        <v>0</v>
      </c>
      <c r="I36" s="49">
        <f t="shared" si="23"/>
        <v>0</v>
      </c>
      <c r="J36" s="49">
        <f t="shared" si="23"/>
        <v>0</v>
      </c>
      <c r="K36" s="49">
        <f t="shared" si="23"/>
        <v>0</v>
      </c>
      <c r="L36" s="49">
        <f t="shared" si="23"/>
        <v>0</v>
      </c>
      <c r="M36" s="150"/>
      <c r="N36" s="150"/>
      <c r="O36" s="154"/>
      <c r="P36" s="154" t="str">
        <f t="shared" si="17"/>
        <v/>
      </c>
      <c r="Q36" s="52">
        <f t="shared" si="24"/>
        <v>0.67662007623888187</v>
      </c>
      <c r="R36" s="49">
        <f t="shared" si="24"/>
        <v>0.60496014171833479</v>
      </c>
      <c r="S36" s="49">
        <f t="shared" si="24"/>
        <v>0.70285316631871952</v>
      </c>
      <c r="T36" s="49">
        <f t="shared" si="24"/>
        <v>0.51979565772669223</v>
      </c>
      <c r="U36" s="49">
        <f t="shared" si="24"/>
        <v>0.58696852567642188</v>
      </c>
      <c r="V36" s="49">
        <f t="shared" si="24"/>
        <v>0.58292220113851989</v>
      </c>
      <c r="W36" s="150"/>
      <c r="X36" s="150"/>
      <c r="Y36" s="150"/>
      <c r="Z36" s="150" t="str">
        <f t="shared" si="26"/>
        <v/>
      </c>
      <c r="AA36" s="53">
        <f t="shared" si="25"/>
        <v>0.32337992376111818</v>
      </c>
      <c r="AB36" s="50">
        <f t="shared" si="25"/>
        <v>0.39503985828166521</v>
      </c>
      <c r="AC36" s="50">
        <f t="shared" si="25"/>
        <v>0.29714683368128042</v>
      </c>
      <c r="AD36" s="50">
        <f t="shared" si="25"/>
        <v>0.48020434227330777</v>
      </c>
      <c r="AE36" s="50">
        <f t="shared" si="25"/>
        <v>0.41303147432357812</v>
      </c>
      <c r="AF36" s="50">
        <f t="shared" si="25"/>
        <v>0.41707779886148005</v>
      </c>
      <c r="AG36" s="150"/>
      <c r="AH36" s="150"/>
      <c r="AI36" s="150"/>
      <c r="AJ36" s="154"/>
    </row>
    <row r="37" spans="3:36" ht="14.5" x14ac:dyDescent="0.35">
      <c r="C37" s="156" t="s">
        <v>51</v>
      </c>
      <c r="D37" s="25"/>
      <c r="E37" s="157" t="s">
        <v>52</v>
      </c>
      <c r="F37" s="26" t="s">
        <v>23</v>
      </c>
      <c r="G37" s="48">
        <f t="shared" si="23"/>
        <v>6.7275441377022599E-2</v>
      </c>
      <c r="H37" s="49">
        <f t="shared" si="23"/>
        <v>8.2382017182535017E-2</v>
      </c>
      <c r="I37" s="49">
        <f t="shared" si="23"/>
        <v>7.0660548573776669E-2</v>
      </c>
      <c r="J37" s="49">
        <f t="shared" si="23"/>
        <v>8.0335005597246989E-2</v>
      </c>
      <c r="K37" s="49">
        <f t="shared" si="23"/>
        <v>7.8413263685194357E-2</v>
      </c>
      <c r="L37" s="49">
        <f t="shared" si="23"/>
        <v>8.5667009301276104E-2</v>
      </c>
      <c r="M37" s="149">
        <f>M16/SUM(M16,W16,AG16)</f>
        <v>9.2006382130035896E-2</v>
      </c>
      <c r="N37" s="149">
        <f>N16/SUM(N16,X16,AH16)</f>
        <v>0.11186432441625969</v>
      </c>
      <c r="O37" s="153">
        <f>O16/SUM(O16,X16,AH16)</f>
        <v>0.10431266846361185</v>
      </c>
      <c r="P37" s="153">
        <f t="shared" si="17"/>
        <v>0.11848268239429602</v>
      </c>
      <c r="Q37" s="52">
        <f t="shared" si="24"/>
        <v>0.74491356750580517</v>
      </c>
      <c r="R37" s="49">
        <f t="shared" si="24"/>
        <v>0.70509759747137646</v>
      </c>
      <c r="S37" s="49">
        <f t="shared" si="24"/>
        <v>0.74589939389788718</v>
      </c>
      <c r="T37" s="49">
        <f t="shared" si="24"/>
        <v>0.71182884862556495</v>
      </c>
      <c r="U37" s="49">
        <f t="shared" si="24"/>
        <v>0.66388615927948158</v>
      </c>
      <c r="V37" s="49">
        <f t="shared" si="24"/>
        <v>0.73032149154695347</v>
      </c>
      <c r="W37" s="149">
        <f>W16/SUM(W16,AG16,M16)</f>
        <v>0.73892301555644191</v>
      </c>
      <c r="X37" s="149">
        <f>X16/SUM(X16,AH16,N16)</f>
        <v>0.71226441836544618</v>
      </c>
      <c r="Y37" s="149">
        <f>Y16/SUM(Y16,AJ16,P16)</f>
        <v>0.74122316589134052</v>
      </c>
      <c r="Z37" s="149">
        <f t="shared" si="26"/>
        <v>0.72533724712128211</v>
      </c>
      <c r="AA37" s="53">
        <f t="shared" si="25"/>
        <v>0.18781099111717223</v>
      </c>
      <c r="AB37" s="50">
        <f t="shared" si="25"/>
        <v>0.21252038534608853</v>
      </c>
      <c r="AC37" s="50">
        <f t="shared" si="25"/>
        <v>0.18344005752833614</v>
      </c>
      <c r="AD37" s="50">
        <f t="shared" si="25"/>
        <v>0.20783614577718812</v>
      </c>
      <c r="AE37" s="50">
        <f t="shared" si="25"/>
        <v>0.25770057703532401</v>
      </c>
      <c r="AF37" s="50">
        <f t="shared" si="25"/>
        <v>0.18401149915177042</v>
      </c>
      <c r="AG37" s="149">
        <f>AG16/SUM(AG16,M16,W16)</f>
        <v>0.16907060231352214</v>
      </c>
      <c r="AH37" s="149">
        <f>AH16/SUM(AH16,N16,X16)</f>
        <v>0.17587125721829416</v>
      </c>
      <c r="AI37" s="149">
        <f>AI16/SUM(AI16,O16,X16)</f>
        <v>0.17228258189648088</v>
      </c>
      <c r="AJ37" s="153">
        <f>AJ16/SUM(AJ16,P16,Y16)</f>
        <v>0.14714694208527165</v>
      </c>
    </row>
    <row r="38" spans="3:36" ht="14.5" x14ac:dyDescent="0.35">
      <c r="C38" s="156"/>
      <c r="D38" s="25"/>
      <c r="E38" s="157"/>
      <c r="F38" s="26" t="s">
        <v>25</v>
      </c>
      <c r="G38" s="48"/>
      <c r="H38" s="49"/>
      <c r="I38" s="49"/>
      <c r="J38" s="49"/>
      <c r="K38" s="49"/>
      <c r="L38" s="49"/>
      <c r="M38" s="150"/>
      <c r="N38" s="150"/>
      <c r="O38" s="154"/>
      <c r="P38" s="154" t="str">
        <f t="shared" si="17"/>
        <v/>
      </c>
      <c r="Q38" s="52"/>
      <c r="R38" s="49"/>
      <c r="S38" s="49"/>
      <c r="T38" s="49"/>
      <c r="U38" s="49"/>
      <c r="V38" s="49"/>
      <c r="W38" s="150"/>
      <c r="X38" s="150"/>
      <c r="Y38" s="150"/>
      <c r="Z38" s="150" t="str">
        <f t="shared" si="26"/>
        <v/>
      </c>
      <c r="AA38" s="53"/>
      <c r="AB38" s="50"/>
      <c r="AC38" s="50"/>
      <c r="AD38" s="50"/>
      <c r="AE38" s="50"/>
      <c r="AF38" s="50"/>
      <c r="AG38" s="150"/>
      <c r="AH38" s="150"/>
      <c r="AI38" s="150"/>
      <c r="AJ38" s="154"/>
    </row>
    <row r="39" spans="3:36" ht="14.5" x14ac:dyDescent="0.35">
      <c r="C39" s="25" t="s">
        <v>53</v>
      </c>
      <c r="D39" s="25"/>
      <c r="E39" s="106">
        <v>1210</v>
      </c>
      <c r="F39" s="26"/>
      <c r="G39" s="48">
        <f t="shared" ref="G39:N39" si="27">G18/SUM(G18,Q18,AA18)</f>
        <v>6.381113341079539E-2</v>
      </c>
      <c r="H39" s="49">
        <f t="shared" si="27"/>
        <v>7.9643593003375562E-2</v>
      </c>
      <c r="I39" s="49">
        <f t="shared" si="27"/>
        <v>6.7471372651751391E-2</v>
      </c>
      <c r="J39" s="49">
        <f t="shared" si="27"/>
        <v>7.9096458738965578E-2</v>
      </c>
      <c r="K39" s="49">
        <f t="shared" si="27"/>
        <v>7.3565069443496695E-2</v>
      </c>
      <c r="L39" s="49">
        <f t="shared" si="27"/>
        <v>8.5460497931629575E-2</v>
      </c>
      <c r="M39" s="50">
        <f t="shared" si="27"/>
        <v>9.0005356897360903E-2</v>
      </c>
      <c r="N39" s="50">
        <f t="shared" si="27"/>
        <v>0.10990965459618195</v>
      </c>
      <c r="O39" s="51">
        <f>O18/SUM(O18,X18,AH18)</f>
        <v>0.10755927885557515</v>
      </c>
      <c r="P39" s="51">
        <f t="shared" si="17"/>
        <v>0.11989787894356081</v>
      </c>
      <c r="Q39" s="52">
        <f t="shared" ref="Q39:X39" si="28">Q18/SUM(Q18,AA18,G18)</f>
        <v>0.75090313721347834</v>
      </c>
      <c r="R39" s="49">
        <f t="shared" si="28"/>
        <v>0.76071303318574368</v>
      </c>
      <c r="S39" s="49">
        <f t="shared" si="28"/>
        <v>0.75663857248651123</v>
      </c>
      <c r="T39" s="49">
        <f t="shared" si="28"/>
        <v>0.71988561780536486</v>
      </c>
      <c r="U39" s="49">
        <f t="shared" si="28"/>
        <v>0.6723304172978678</v>
      </c>
      <c r="V39" s="49">
        <f t="shared" si="28"/>
        <v>0.71323503286551782</v>
      </c>
      <c r="W39" s="50">
        <f t="shared" si="28"/>
        <v>0.70962297871936963</v>
      </c>
      <c r="X39" s="50">
        <f t="shared" si="28"/>
        <v>0.71600564842005487</v>
      </c>
      <c r="Y39" s="50">
        <f t="shared" ref="Y39" si="29">Y18/SUM(Y18,AJ18,P18)</f>
        <v>0.72037011838345355</v>
      </c>
      <c r="Z39" s="50">
        <f>IFERROR(Z18/SUM(P18,Z18,AJ18),"")</f>
        <v>0.7091279868312067</v>
      </c>
      <c r="AA39" s="53">
        <f t="shared" ref="AA39:AH39" si="30">AA18/SUM(AA18,G18,Q18)</f>
        <v>0.18528572937572621</v>
      </c>
      <c r="AB39" s="50">
        <f t="shared" si="30"/>
        <v>0.15964337381088073</v>
      </c>
      <c r="AC39" s="50">
        <f t="shared" si="30"/>
        <v>0.17589005486173734</v>
      </c>
      <c r="AD39" s="50">
        <f t="shared" si="30"/>
        <v>0.20101792345566957</v>
      </c>
      <c r="AE39" s="50">
        <f t="shared" si="30"/>
        <v>0.25410451325863553</v>
      </c>
      <c r="AF39" s="50">
        <f t="shared" si="30"/>
        <v>0.20130446920285258</v>
      </c>
      <c r="AG39" s="50">
        <f t="shared" si="30"/>
        <v>0.20037166438326942</v>
      </c>
      <c r="AH39" s="50">
        <f t="shared" si="30"/>
        <v>0.17408469698376325</v>
      </c>
      <c r="AI39" s="50">
        <f t="shared" ref="AI39:AJ39" si="31">AI18/SUM(AI18,O18,X18)</f>
        <v>0.17061933311674887</v>
      </c>
      <c r="AJ39" s="51">
        <f t="shared" si="31"/>
        <v>0.16436602611592407</v>
      </c>
    </row>
    <row r="40" spans="3:36" ht="14.5" x14ac:dyDescent="0.35">
      <c r="C40" s="25"/>
      <c r="D40" s="25"/>
      <c r="E40" s="106"/>
      <c r="F40" s="26"/>
      <c r="G40" s="48"/>
      <c r="H40" s="49"/>
      <c r="I40" s="49"/>
      <c r="J40" s="49"/>
      <c r="K40" s="49"/>
      <c r="L40" s="49"/>
      <c r="M40" s="50"/>
      <c r="N40" s="50"/>
      <c r="O40" s="51"/>
      <c r="P40" s="51"/>
      <c r="Q40" s="52"/>
      <c r="R40" s="49"/>
      <c r="S40" s="49"/>
      <c r="T40" s="49"/>
      <c r="U40" s="49"/>
      <c r="V40" s="49"/>
      <c r="W40" s="50"/>
      <c r="X40" s="50"/>
      <c r="Y40" s="55"/>
      <c r="Z40" s="55"/>
      <c r="AA40" s="53"/>
      <c r="AB40" s="50"/>
      <c r="AC40" s="50"/>
      <c r="AD40" s="50"/>
      <c r="AE40" s="50"/>
      <c r="AF40" s="50"/>
      <c r="AG40" s="50"/>
      <c r="AH40" s="50"/>
      <c r="AI40" s="56"/>
      <c r="AJ40" s="56"/>
    </row>
    <row r="41" spans="3:36" thickBot="1" x14ac:dyDescent="0.4">
      <c r="C41" s="25" t="s">
        <v>55</v>
      </c>
      <c r="D41" s="25"/>
      <c r="E41" s="106"/>
      <c r="F41" s="26"/>
      <c r="G41" s="122">
        <f t="shared" ref="G41:N42" si="32">G20/SUM(G20,Q20,AA20)</f>
        <v>0.10721343873517787</v>
      </c>
      <c r="H41" s="123">
        <f t="shared" si="32"/>
        <v>0.23295454545454544</v>
      </c>
      <c r="I41" s="123">
        <f t="shared" si="32"/>
        <v>0.28203537077257212</v>
      </c>
      <c r="J41" s="123">
        <f t="shared" si="32"/>
        <v>0.33309883925430883</v>
      </c>
      <c r="K41" s="123">
        <f t="shared" si="32"/>
        <v>0.45608943351607006</v>
      </c>
      <c r="L41" s="123">
        <f t="shared" si="32"/>
        <v>0.33603158933859822</v>
      </c>
      <c r="M41" s="89">
        <f t="shared" si="32"/>
        <v>0.41227282925734798</v>
      </c>
      <c r="N41" s="89">
        <f t="shared" si="32"/>
        <v>0.32232200128287364</v>
      </c>
      <c r="O41" s="91">
        <f>O20/SUM(O20,X20,AH20)</f>
        <v>0.46356943386646354</v>
      </c>
      <c r="P41" s="91">
        <f t="shared" si="17"/>
        <v>0.41057098765432098</v>
      </c>
      <c r="Q41" s="124">
        <f t="shared" ref="Q41:X42" si="33">Q20/SUM(Q20,AA20,G20)</f>
        <v>0.76501976284584983</v>
      </c>
      <c r="R41" s="123">
        <f t="shared" si="33"/>
        <v>0.58405748663101609</v>
      </c>
      <c r="S41" s="123">
        <f t="shared" si="33"/>
        <v>0.56608749612162579</v>
      </c>
      <c r="T41" s="123">
        <f t="shared" si="33"/>
        <v>0.60358775940907494</v>
      </c>
      <c r="U41" s="123">
        <f t="shared" si="33"/>
        <v>0.46329141137267549</v>
      </c>
      <c r="V41" s="123">
        <f t="shared" si="33"/>
        <v>0.58519249753208291</v>
      </c>
      <c r="W41" s="89">
        <f t="shared" si="33"/>
        <v>0.51907112407448952</v>
      </c>
      <c r="X41" s="89">
        <f t="shared" si="33"/>
        <v>0.60744066709429123</v>
      </c>
      <c r="Y41" s="89">
        <f t="shared" ref="Y41:Z42" si="34">Y20/SUM(Y20,AJ20,P20)</f>
        <v>0.52525412960609907</v>
      </c>
      <c r="Z41" s="89">
        <f>IFERROR(Z20/SUM(P20,Z20,AJ20),"")</f>
        <v>0.53873456790123453</v>
      </c>
      <c r="AA41" s="125">
        <f t="shared" ref="AA41:AH42" si="35">AA20/SUM(AA20,G20,Q20)</f>
        <v>0.12776679841897234</v>
      </c>
      <c r="AB41" s="89">
        <f t="shared" si="35"/>
        <v>0.1829879679144385</v>
      </c>
      <c r="AC41" s="89">
        <f t="shared" si="35"/>
        <v>0.15187713310580206</v>
      </c>
      <c r="AD41" s="89">
        <f t="shared" si="35"/>
        <v>6.3313401336616254E-2</v>
      </c>
      <c r="AE41" s="89">
        <f t="shared" si="35"/>
        <v>8.0619155111254434E-2</v>
      </c>
      <c r="AF41" s="89">
        <f t="shared" si="35"/>
        <v>7.877591312931885E-2</v>
      </c>
      <c r="AG41" s="89">
        <f t="shared" si="35"/>
        <v>6.865604666816244E-2</v>
      </c>
      <c r="AH41" s="89">
        <f t="shared" si="35"/>
        <v>7.0237331622835145E-2</v>
      </c>
      <c r="AI41" s="89">
        <f t="shared" ref="AI41:AJ42" si="36">AI20/SUM(AI20,O20,X20)</f>
        <v>7.2087802444499874E-2</v>
      </c>
      <c r="AJ41" s="91">
        <f t="shared" si="36"/>
        <v>5.2175984752223632E-2</v>
      </c>
    </row>
    <row r="42" spans="3:36" ht="15" customHeight="1" thickBot="1" x14ac:dyDescent="0.4">
      <c r="C42" s="39" t="s">
        <v>19</v>
      </c>
      <c r="D42" s="39"/>
      <c r="E42" s="39"/>
      <c r="F42" s="40"/>
      <c r="G42" s="126">
        <f t="shared" si="32"/>
        <v>0.35331474357495246</v>
      </c>
      <c r="H42" s="127">
        <f t="shared" si="32"/>
        <v>0.35521036383968208</v>
      </c>
      <c r="I42" s="127">
        <f t="shared" si="32"/>
        <v>0.3504807105256601</v>
      </c>
      <c r="J42" s="127">
        <f t="shared" si="32"/>
        <v>0.35542158751679531</v>
      </c>
      <c r="K42" s="127">
        <f t="shared" si="32"/>
        <v>0.35115642321887697</v>
      </c>
      <c r="L42" s="127">
        <f t="shared" si="32"/>
        <v>0.35660963329447676</v>
      </c>
      <c r="M42" s="127">
        <f t="shared" si="32"/>
        <v>0.35457630661669892</v>
      </c>
      <c r="N42" s="127">
        <f t="shared" si="32"/>
        <v>0.35449309721493399</v>
      </c>
      <c r="O42" s="128">
        <f>O21/SUM(O21,X21,AH21)</f>
        <v>0.35763293501808546</v>
      </c>
      <c r="P42" s="128">
        <f>P21/SUM(P21,Y21,AJ21)</f>
        <v>0.3594043091743514</v>
      </c>
      <c r="Q42" s="129">
        <f t="shared" si="33"/>
        <v>0.40099610105764177</v>
      </c>
      <c r="R42" s="127">
        <f t="shared" si="33"/>
        <v>0.39771231932008949</v>
      </c>
      <c r="S42" s="127">
        <f t="shared" si="33"/>
        <v>0.4080127552555064</v>
      </c>
      <c r="T42" s="127">
        <f t="shared" si="33"/>
        <v>0.40534283561227946</v>
      </c>
      <c r="U42" s="127">
        <f t="shared" si="33"/>
        <v>0.40897470644681616</v>
      </c>
      <c r="V42" s="127">
        <f t="shared" si="33"/>
        <v>0.41353534342587867</v>
      </c>
      <c r="W42" s="130">
        <f t="shared" si="33"/>
        <v>0.41640675370728564</v>
      </c>
      <c r="X42" s="130">
        <f t="shared" si="33"/>
        <v>0.41457315380283738</v>
      </c>
      <c r="Y42" s="130">
        <f t="shared" si="34"/>
        <v>0.40771817729420223</v>
      </c>
      <c r="Z42" s="130">
        <f t="shared" si="34"/>
        <v>0.55009848999485189</v>
      </c>
      <c r="AA42" s="131">
        <f t="shared" si="35"/>
        <v>0.24568915536740574</v>
      </c>
      <c r="AB42" s="130">
        <f t="shared" si="35"/>
        <v>0.24707731684022846</v>
      </c>
      <c r="AC42" s="130">
        <f t="shared" si="35"/>
        <v>0.24150653421883353</v>
      </c>
      <c r="AD42" s="130">
        <f t="shared" si="35"/>
        <v>0.23923557687092523</v>
      </c>
      <c r="AE42" s="130">
        <f t="shared" si="35"/>
        <v>0.23986887033430687</v>
      </c>
      <c r="AF42" s="130">
        <f t="shared" si="35"/>
        <v>0.22985502327964455</v>
      </c>
      <c r="AG42" s="130">
        <f t="shared" si="35"/>
        <v>0.22901693967601547</v>
      </c>
      <c r="AH42" s="130">
        <f t="shared" si="35"/>
        <v>0.2309337489822286</v>
      </c>
      <c r="AI42" s="130">
        <f t="shared" si="36"/>
        <v>0.23305019789199907</v>
      </c>
      <c r="AJ42" s="132">
        <f t="shared" si="36"/>
        <v>0.2328775135314464</v>
      </c>
    </row>
    <row r="43" spans="3:36" ht="15" customHeight="1" thickBot="1" x14ac:dyDescent="0.4">
      <c r="AJ43" s="101"/>
    </row>
    <row r="44" spans="3:36" ht="15" customHeight="1" thickBot="1" x14ac:dyDescent="0.4">
      <c r="C44" s="57" t="s">
        <v>57</v>
      </c>
      <c r="D44" s="57"/>
      <c r="G44" s="158" t="s">
        <v>16</v>
      </c>
      <c r="H44" s="159"/>
      <c r="I44" s="159"/>
      <c r="J44" s="159"/>
      <c r="K44" s="159"/>
      <c r="L44" s="159"/>
      <c r="M44" s="159"/>
      <c r="N44" s="159"/>
      <c r="O44" s="159"/>
      <c r="P44" s="160"/>
      <c r="Q44" s="144" t="s">
        <v>17</v>
      </c>
      <c r="R44" s="145"/>
      <c r="S44" s="145"/>
      <c r="T44" s="145"/>
      <c r="U44" s="145"/>
      <c r="V44" s="145"/>
      <c r="W44" s="145"/>
      <c r="X44" s="145"/>
      <c r="Y44" s="145"/>
      <c r="Z44" s="146"/>
      <c r="AA44" s="161" t="s">
        <v>18</v>
      </c>
      <c r="AB44" s="162"/>
      <c r="AC44" s="162"/>
      <c r="AD44" s="162"/>
      <c r="AE44" s="162"/>
      <c r="AF44" s="162"/>
      <c r="AG44" s="162"/>
      <c r="AH44" s="162"/>
      <c r="AI44" s="162"/>
      <c r="AJ44" s="163"/>
    </row>
    <row r="45" spans="3:36" ht="15" customHeight="1" x14ac:dyDescent="0.35">
      <c r="G45" s="18">
        <v>2015</v>
      </c>
      <c r="H45" s="19">
        <v>2016</v>
      </c>
      <c r="I45" s="19">
        <v>2017</v>
      </c>
      <c r="J45" s="20">
        <v>2018</v>
      </c>
      <c r="K45" s="20">
        <v>2019</v>
      </c>
      <c r="L45" s="20">
        <v>2020</v>
      </c>
      <c r="M45" s="20">
        <v>2021</v>
      </c>
      <c r="N45" s="20">
        <v>2022</v>
      </c>
      <c r="O45" s="20">
        <v>2023</v>
      </c>
      <c r="P45" s="58">
        <v>2023</v>
      </c>
      <c r="Q45" s="99">
        <v>2015</v>
      </c>
      <c r="R45" s="19">
        <v>2016</v>
      </c>
      <c r="S45" s="19">
        <v>2017</v>
      </c>
      <c r="T45" s="20">
        <v>2018</v>
      </c>
      <c r="U45" s="20">
        <v>2019</v>
      </c>
      <c r="V45" s="20">
        <v>2020</v>
      </c>
      <c r="W45" s="20">
        <v>2021</v>
      </c>
      <c r="X45" s="20">
        <v>2022</v>
      </c>
      <c r="Y45" s="93">
        <v>2023</v>
      </c>
      <c r="Z45" s="20">
        <v>2024</v>
      </c>
      <c r="AA45" s="99">
        <v>2015</v>
      </c>
      <c r="AB45" s="19">
        <v>2016</v>
      </c>
      <c r="AC45" s="19">
        <v>2017</v>
      </c>
      <c r="AD45" s="20">
        <v>2018</v>
      </c>
      <c r="AE45" s="20">
        <v>2019</v>
      </c>
      <c r="AF45" s="20">
        <v>2020</v>
      </c>
      <c r="AG45" s="20">
        <v>2021</v>
      </c>
      <c r="AH45" s="24">
        <v>2022</v>
      </c>
      <c r="AI45" s="21">
        <v>2023</v>
      </c>
      <c r="AJ45" s="21">
        <v>2024</v>
      </c>
    </row>
    <row r="46" spans="3:36" ht="15" customHeight="1" x14ac:dyDescent="0.35">
      <c r="C46" s="156" t="s">
        <v>21</v>
      </c>
      <c r="D46" s="25"/>
      <c r="E46" s="157" t="s">
        <v>22</v>
      </c>
      <c r="F46" s="26" t="s">
        <v>23</v>
      </c>
      <c r="G46" s="48">
        <f t="shared" ref="G46:G62" si="37">G4/G$21</f>
        <v>0.70527651961995963</v>
      </c>
      <c r="H46" s="49">
        <f t="shared" ref="H46:AJ61" si="38">H4/H$21</f>
        <v>0.6959045736803916</v>
      </c>
      <c r="I46" s="49">
        <f t="shared" si="38"/>
        <v>0.67954061797165843</v>
      </c>
      <c r="J46" s="49">
        <f t="shared" si="38"/>
        <v>0.66248413700802122</v>
      </c>
      <c r="K46" s="49">
        <f t="shared" si="38"/>
        <v>0.66104491811363741</v>
      </c>
      <c r="L46" s="49">
        <f t="shared" si="38"/>
        <v>0.63501418048951275</v>
      </c>
      <c r="M46" s="50">
        <f t="shared" si="38"/>
        <v>0.62872083397111866</v>
      </c>
      <c r="N46" s="50">
        <f>N4/N$21</f>
        <v>0.6212662148862661</v>
      </c>
      <c r="O46" s="50">
        <f>O4/O$21</f>
        <v>0.60873886950337497</v>
      </c>
      <c r="P46" s="51">
        <f>IFERROR(P4/P$21,"")</f>
        <v>0.60262927035064007</v>
      </c>
      <c r="Q46" s="52">
        <f t="shared" si="38"/>
        <v>0.21559315614279159</v>
      </c>
      <c r="R46" s="49">
        <f t="shared" si="38"/>
        <v>0.21252161235218656</v>
      </c>
      <c r="S46" s="49">
        <f t="shared" si="38"/>
        <v>0.2181052228122555</v>
      </c>
      <c r="T46" s="49">
        <f t="shared" si="38"/>
        <v>0.21573149232310365</v>
      </c>
      <c r="U46" s="49">
        <f t="shared" si="38"/>
        <v>0.21405831013448509</v>
      </c>
      <c r="V46" s="49">
        <f t="shared" si="38"/>
        <v>0.21056810189408248</v>
      </c>
      <c r="W46" s="50">
        <f t="shared" si="38"/>
        <v>0.20636875759056664</v>
      </c>
      <c r="X46" s="50">
        <f>X4/X$21</f>
        <v>0.20222026601130264</v>
      </c>
      <c r="Y46" s="50">
        <f>Y4/Y$21</f>
        <v>0.19964595198472421</v>
      </c>
      <c r="Z46" s="50">
        <f>Z4/Z$21</f>
        <v>0.20622618276741872</v>
      </c>
      <c r="AA46" s="48">
        <f t="shared" si="38"/>
        <v>0.84805653500210421</v>
      </c>
      <c r="AB46" s="49">
        <f t="shared" si="38"/>
        <v>0.84965806360143803</v>
      </c>
      <c r="AC46" s="49">
        <f t="shared" si="38"/>
        <v>0.85319590637608034</v>
      </c>
      <c r="AD46" s="49">
        <f t="shared" si="38"/>
        <v>0.84913745570003596</v>
      </c>
      <c r="AE46" s="49">
        <f t="shared" si="38"/>
        <v>0.83605502495929185</v>
      </c>
      <c r="AF46" s="49">
        <f t="shared" si="38"/>
        <v>0.8494867497614299</v>
      </c>
      <c r="AG46" s="50">
        <f t="shared" si="38"/>
        <v>0.84439180469479846</v>
      </c>
      <c r="AH46" s="50">
        <f t="shared" si="38"/>
        <v>0.83989368243235951</v>
      </c>
      <c r="AI46" s="50">
        <f t="shared" ref="AI46" si="39">AI4/AI$21</f>
        <v>0.83107944928045896</v>
      </c>
      <c r="AJ46" s="51">
        <f t="shared" si="38"/>
        <v>0.83423769378587231</v>
      </c>
    </row>
    <row r="47" spans="3:36" ht="15" customHeight="1" x14ac:dyDescent="0.35">
      <c r="C47" s="156"/>
      <c r="D47" s="25"/>
      <c r="E47" s="157"/>
      <c r="F47" s="26" t="s">
        <v>25</v>
      </c>
      <c r="G47" s="48">
        <f t="shared" si="37"/>
        <v>1.6120218805103249E-5</v>
      </c>
      <c r="H47" s="49">
        <f t="shared" ref="H47:N53" si="40">H5/H$21</f>
        <v>2.5255663482315022E-5</v>
      </c>
      <c r="I47" s="49">
        <f t="shared" si="40"/>
        <v>5.5382251441706058E-5</v>
      </c>
      <c r="J47" s="49">
        <f t="shared" si="40"/>
        <v>6.0286905382716347E-5</v>
      </c>
      <c r="K47" s="49">
        <f t="shared" si="40"/>
        <v>5.5129789679852372E-5</v>
      </c>
      <c r="L47" s="49">
        <f t="shared" si="40"/>
        <v>1.6134024235227662E-3</v>
      </c>
      <c r="M47" s="50">
        <f t="shared" si="40"/>
        <v>5.2561801846979101E-5</v>
      </c>
      <c r="N47" s="50">
        <f t="shared" si="40"/>
        <v>3.5487494523155242E-5</v>
      </c>
      <c r="O47" s="50">
        <f t="shared" ref="O47" si="41">O5/O$21</f>
        <v>1.4209882037184142E-5</v>
      </c>
      <c r="P47" s="51">
        <f>IFERROR(P5/P$21,"")</f>
        <v>2.7350483453983156E-6</v>
      </c>
      <c r="Q47" s="52">
        <f t="shared" ref="Q47:Y47" si="42">Q5/Q$21</f>
        <v>1.8209496616675529E-6</v>
      </c>
      <c r="R47" s="49">
        <f t="shared" si="42"/>
        <v>7.2682667117323073E-5</v>
      </c>
      <c r="S47" s="49">
        <f t="shared" si="42"/>
        <v>5.1284421715848541E-5</v>
      </c>
      <c r="T47" s="49">
        <f t="shared" si="42"/>
        <v>3.105647520900347E-5</v>
      </c>
      <c r="U47" s="49">
        <f t="shared" si="42"/>
        <v>2.3667942603320165E-5</v>
      </c>
      <c r="V47" s="49">
        <f t="shared" si="42"/>
        <v>4.023428022101212E-5</v>
      </c>
      <c r="W47" s="50">
        <f t="shared" si="42"/>
        <v>4.5361952088101382E-6</v>
      </c>
      <c r="X47" s="50">
        <f t="shared" si="42"/>
        <v>1.4721655555321878E-5</v>
      </c>
      <c r="Y47" s="50">
        <f t="shared" si="42"/>
        <v>4.7616263545772187E-5</v>
      </c>
      <c r="Z47" s="50">
        <f t="shared" ref="Z47" si="43">Z5/Z$21</f>
        <v>4.4380398994679715E-5</v>
      </c>
      <c r="AA47" s="48">
        <f t="shared" si="38"/>
        <v>1.1551657318665014E-2</v>
      </c>
      <c r="AB47" s="49">
        <f t="shared" si="38"/>
        <v>1.1902936860778346E-2</v>
      </c>
      <c r="AC47" s="49">
        <f t="shared" si="38"/>
        <v>1.1573026406541955E-2</v>
      </c>
      <c r="AD47" s="49">
        <f t="shared" si="38"/>
        <v>1.0783693023011071E-2</v>
      </c>
      <c r="AE47" s="49">
        <f t="shared" si="38"/>
        <v>1.0968564488986175E-2</v>
      </c>
      <c r="AF47" s="49">
        <f t="shared" si="38"/>
        <v>1.1711620613115358E-2</v>
      </c>
      <c r="AG47" s="50">
        <f t="shared" si="38"/>
        <v>1.1508530223775754E-2</v>
      </c>
      <c r="AH47" s="50">
        <f t="shared" si="38"/>
        <v>1.0858825026913791E-2</v>
      </c>
      <c r="AI47" s="50">
        <f t="shared" ref="AI47" si="44">AI5/AI$21</f>
        <v>9.5665170315038864E-3</v>
      </c>
      <c r="AJ47" s="51">
        <f t="shared" si="38"/>
        <v>9.1222216242398142E-3</v>
      </c>
    </row>
    <row r="48" spans="3:36" ht="15" customHeight="1" x14ac:dyDescent="0.35">
      <c r="C48" s="25" t="s">
        <v>27</v>
      </c>
      <c r="D48" s="25"/>
      <c r="E48" s="106">
        <v>1130</v>
      </c>
      <c r="F48" s="26"/>
      <c r="G48" s="48">
        <f t="shared" si="37"/>
        <v>0.15013421115502606</v>
      </c>
      <c r="H48" s="49">
        <f t="shared" si="40"/>
        <v>0.16075590601686116</v>
      </c>
      <c r="I48" s="49">
        <f t="shared" si="40"/>
        <v>0.18360826758818544</v>
      </c>
      <c r="J48" s="49">
        <f t="shared" si="40"/>
        <v>0.20227801607851767</v>
      </c>
      <c r="K48" s="49">
        <f t="shared" si="40"/>
        <v>0.20517258976657005</v>
      </c>
      <c r="L48" s="49">
        <f t="shared" si="40"/>
        <v>0.22258115182686661</v>
      </c>
      <c r="M48" s="50">
        <f t="shared" si="40"/>
        <v>0.22596780305519024</v>
      </c>
      <c r="N48" s="50">
        <f t="shared" si="40"/>
        <v>0.23070033692038117</v>
      </c>
      <c r="O48" s="50">
        <f t="shared" ref="O48" si="45">O6/O$21</f>
        <v>0.2384802912401969</v>
      </c>
      <c r="P48" s="51">
        <f>IFERROR(P6/P$21,"")</f>
        <v>0.2434295591717453</v>
      </c>
      <c r="Q48" s="52">
        <f t="shared" ref="Q48:Y48" si="46">Q6/Q$21</f>
        <v>0.30012200362733171</v>
      </c>
      <c r="R48" s="49">
        <f t="shared" si="46"/>
        <v>0.3239398445307009</v>
      </c>
      <c r="S48" s="49">
        <f t="shared" si="46"/>
        <v>0.33835234624542365</v>
      </c>
      <c r="T48" s="49">
        <f t="shared" si="46"/>
        <v>0.34857556502961601</v>
      </c>
      <c r="U48" s="49">
        <f t="shared" si="46"/>
        <v>0.36354119757230874</v>
      </c>
      <c r="V48" s="49">
        <f t="shared" si="46"/>
        <v>0.37747156726342396</v>
      </c>
      <c r="W48" s="50">
        <f t="shared" si="46"/>
        <v>0.3765565197826497</v>
      </c>
      <c r="X48" s="50">
        <f t="shared" si="46"/>
        <v>0.38484721024627228</v>
      </c>
      <c r="Y48" s="50">
        <f t="shared" si="46"/>
        <v>0.38561307747527723</v>
      </c>
      <c r="Z48" s="50">
        <f t="shared" ref="Z48" si="47">Z6/Z$21</f>
        <v>0.38980644784647839</v>
      </c>
      <c r="AA48" s="48">
        <f t="shared" si="38"/>
        <v>6.3618520693598746E-2</v>
      </c>
      <c r="AB48" s="49">
        <f t="shared" si="38"/>
        <v>6.4676292909185432E-2</v>
      </c>
      <c r="AC48" s="49">
        <f t="shared" si="38"/>
        <v>6.2962781402443546E-2</v>
      </c>
      <c r="AD48" s="49">
        <f t="shared" si="38"/>
        <v>6.311404886136987E-2</v>
      </c>
      <c r="AE48" s="49">
        <f t="shared" si="38"/>
        <v>6.2477846379021325E-2</v>
      </c>
      <c r="AF48" s="49">
        <f t="shared" si="38"/>
        <v>6.7261005856639161E-2</v>
      </c>
      <c r="AG48" s="50">
        <f t="shared" si="38"/>
        <v>6.7806852441727405E-2</v>
      </c>
      <c r="AH48" s="50">
        <f t="shared" si="38"/>
        <v>8.3798436734790746E-2</v>
      </c>
      <c r="AI48" s="50">
        <f t="shared" ref="AI48" si="48">AI6/AI$21</f>
        <v>8.5396907445814629E-2</v>
      </c>
      <c r="AJ48" s="51">
        <f t="shared" si="38"/>
        <v>8.7184252098126802E-2</v>
      </c>
    </row>
    <row r="49" spans="3:36" ht="15" customHeight="1" x14ac:dyDescent="0.35">
      <c r="C49" s="25" t="s">
        <v>29</v>
      </c>
      <c r="D49" s="25"/>
      <c r="E49" s="106" t="s">
        <v>30</v>
      </c>
      <c r="F49" s="26"/>
      <c r="G49" s="48">
        <f t="shared" si="37"/>
        <v>4.5533418040260868E-3</v>
      </c>
      <c r="H49" s="49">
        <f t="shared" si="40"/>
        <v>5.0354982381168095E-3</v>
      </c>
      <c r="I49" s="49">
        <f t="shared" si="40"/>
        <v>5.5916434859867191E-3</v>
      </c>
      <c r="J49" s="49">
        <f t="shared" si="40"/>
        <v>6.389658384250649E-3</v>
      </c>
      <c r="K49" s="49">
        <f t="shared" si="40"/>
        <v>7.3568469336289478E-3</v>
      </c>
      <c r="L49" s="49">
        <f t="shared" si="40"/>
        <v>9.5739228579945872E-3</v>
      </c>
      <c r="M49" s="50">
        <f t="shared" si="40"/>
        <v>9.6525487324259796E-3</v>
      </c>
      <c r="N49" s="50">
        <f t="shared" si="40"/>
        <v>8.9649843837456035E-3</v>
      </c>
      <c r="O49" s="50">
        <f t="shared" ref="O49" si="49">O7/O$21</f>
        <v>9.5490407289877434E-3</v>
      </c>
      <c r="P49" s="51">
        <f>IFERROR(P7/P$21,"")</f>
        <v>1.1074210750517779E-2</v>
      </c>
      <c r="Q49" s="52">
        <f t="shared" ref="Q49:Y49" si="50">Q7/Q$21</f>
        <v>1.8133745110750159E-2</v>
      </c>
      <c r="R49" s="49">
        <f t="shared" si="50"/>
        <v>1.9190372375144246E-2</v>
      </c>
      <c r="S49" s="49">
        <f t="shared" si="50"/>
        <v>1.89067443400724E-2</v>
      </c>
      <c r="T49" s="49">
        <f t="shared" si="50"/>
        <v>2.0823036239602688E-2</v>
      </c>
      <c r="U49" s="49">
        <f t="shared" si="50"/>
        <v>2.1612989478640002E-2</v>
      </c>
      <c r="V49" s="49">
        <f t="shared" si="50"/>
        <v>2.0130653914549761E-2</v>
      </c>
      <c r="W49" s="50">
        <f t="shared" si="50"/>
        <v>2.0997140382540365E-2</v>
      </c>
      <c r="X49" s="50">
        <f t="shared" si="50"/>
        <v>2.2037116598516416E-2</v>
      </c>
      <c r="Y49" s="50">
        <f t="shared" si="50"/>
        <v>2.3650817281931073E-2</v>
      </c>
      <c r="Z49" s="50">
        <f t="shared" ref="Z49" si="51">Z7/Z$21</f>
        <v>2.4061920485813463E-2</v>
      </c>
      <c r="AA49" s="48">
        <f t="shared" si="38"/>
        <v>1.2475956337422043E-2</v>
      </c>
      <c r="AB49" s="49">
        <f t="shared" si="38"/>
        <v>9.9313130288545218E-3</v>
      </c>
      <c r="AC49" s="49">
        <f t="shared" si="38"/>
        <v>9.3818865007769311E-3</v>
      </c>
      <c r="AD49" s="49">
        <f t="shared" si="38"/>
        <v>9.8505318794604342E-3</v>
      </c>
      <c r="AE49" s="49">
        <f t="shared" si="38"/>
        <v>1.1334474142566253E-2</v>
      </c>
      <c r="AF49" s="49">
        <f t="shared" si="38"/>
        <v>8.2387479755390413E-3</v>
      </c>
      <c r="AG49" s="50">
        <f t="shared" si="38"/>
        <v>8.8664620094784548E-3</v>
      </c>
      <c r="AH49" s="50">
        <f t="shared" si="38"/>
        <v>7.8254950735355978E-3</v>
      </c>
      <c r="AI49" s="50">
        <f t="shared" ref="AI49" si="52">AI7/AI$21</f>
        <v>7.9628291850003287E-3</v>
      </c>
      <c r="AJ49" s="51">
        <f t="shared" si="38"/>
        <v>8.7940348089076865E-3</v>
      </c>
    </row>
    <row r="50" spans="3:36" ht="15" customHeight="1" x14ac:dyDescent="0.35">
      <c r="C50" s="25" t="s">
        <v>32</v>
      </c>
      <c r="D50" s="25"/>
      <c r="E50" s="106">
        <v>1140</v>
      </c>
      <c r="F50" s="26"/>
      <c r="G50" s="48">
        <f t="shared" si="37"/>
        <v>0.12619651290733519</v>
      </c>
      <c r="H50" s="49">
        <f t="shared" si="40"/>
        <v>0.12278141022814283</v>
      </c>
      <c r="I50" s="49">
        <f t="shared" si="40"/>
        <v>0.11578582701412679</v>
      </c>
      <c r="J50" s="49">
        <f t="shared" si="40"/>
        <v>0.11066302031367277</v>
      </c>
      <c r="K50" s="49">
        <f t="shared" si="40"/>
        <v>0.10632152438338448</v>
      </c>
      <c r="L50" s="49">
        <f t="shared" si="40"/>
        <v>0.11141630020824644</v>
      </c>
      <c r="M50" s="50">
        <f t="shared" si="40"/>
        <v>0.11204684535074881</v>
      </c>
      <c r="N50" s="50">
        <f t="shared" si="40"/>
        <v>0.11243105851466213</v>
      </c>
      <c r="O50" s="50">
        <f t="shared" ref="O50" si="53">O8/O$21</f>
        <v>0.11651063523024861</v>
      </c>
      <c r="P50" s="51">
        <f>P8/P$21</f>
        <v>0.11463134625233419</v>
      </c>
      <c r="Q50" s="52">
        <f t="shared" ref="Q50:Y50" si="54">Q8/Q$21</f>
        <v>0.33228689426109503</v>
      </c>
      <c r="R50" s="49">
        <f t="shared" si="54"/>
        <v>0.31140333760239575</v>
      </c>
      <c r="S50" s="49">
        <f t="shared" si="54"/>
        <v>0.2885990344358022</v>
      </c>
      <c r="T50" s="49">
        <f t="shared" si="54"/>
        <v>0.27780314423684327</v>
      </c>
      <c r="U50" s="49">
        <f t="shared" si="54"/>
        <v>0.26412560385237344</v>
      </c>
      <c r="V50" s="49">
        <f t="shared" si="54"/>
        <v>0.25749939341447758</v>
      </c>
      <c r="W50" s="50">
        <f t="shared" si="54"/>
        <v>0.25187617033836385</v>
      </c>
      <c r="X50" s="50">
        <f t="shared" si="54"/>
        <v>0.2463969499133225</v>
      </c>
      <c r="Y50" s="50">
        <f t="shared" si="54"/>
        <v>0.2462176714200556</v>
      </c>
      <c r="Z50" s="50">
        <f t="shared" ref="Z50" si="55">Z8/Z$21</f>
        <v>0.24211979848320306</v>
      </c>
      <c r="AA50" s="48">
        <f t="shared" si="38"/>
        <v>9.4890736562297153E-3</v>
      </c>
      <c r="AB50" s="49">
        <f t="shared" si="38"/>
        <v>9.7607194438649129E-3</v>
      </c>
      <c r="AC50" s="49">
        <f t="shared" si="38"/>
        <v>5.6403042059169897E-3</v>
      </c>
      <c r="AD50" s="49">
        <f t="shared" si="38"/>
        <v>5.225590446937726E-3</v>
      </c>
      <c r="AE50" s="49">
        <f t="shared" si="38"/>
        <v>3.1066874760740893E-3</v>
      </c>
      <c r="AF50" s="49">
        <f t="shared" si="38"/>
        <v>3.6601922595553729E-3</v>
      </c>
      <c r="AG50" s="50">
        <f t="shared" si="38"/>
        <v>3.2606585870516114E-3</v>
      </c>
      <c r="AH50" s="50">
        <f t="shared" si="38"/>
        <v>2.7760578360664224E-3</v>
      </c>
      <c r="AI50" s="50">
        <f t="shared" ref="AI50" si="56">AI8/AI$21</f>
        <v>1.1203570906517921E-2</v>
      </c>
      <c r="AJ50" s="51">
        <f t="shared" si="38"/>
        <v>9.2409387198181571E-3</v>
      </c>
    </row>
    <row r="51" spans="3:36" ht="15" customHeight="1" x14ac:dyDescent="0.35">
      <c r="C51" s="156" t="s">
        <v>34</v>
      </c>
      <c r="D51" s="25"/>
      <c r="E51" s="157">
        <v>1150</v>
      </c>
      <c r="F51" s="26" t="s">
        <v>23</v>
      </c>
      <c r="G51" s="48">
        <f t="shared" si="37"/>
        <v>1.1304820110758303E-3</v>
      </c>
      <c r="H51" s="49">
        <f t="shared" si="40"/>
        <v>1.7358257599749849E-3</v>
      </c>
      <c r="I51" s="49">
        <f t="shared" si="40"/>
        <v>2.7400467096265349E-3</v>
      </c>
      <c r="J51" s="49">
        <f t="shared" si="40"/>
        <v>3.448034194732733E-3</v>
      </c>
      <c r="K51" s="49">
        <f t="shared" si="40"/>
        <v>4.5351701983256934E-3</v>
      </c>
      <c r="L51" s="49">
        <f t="shared" si="40"/>
        <v>5.6283881896093324E-3</v>
      </c>
      <c r="M51" s="50">
        <f t="shared" si="40"/>
        <v>7.413700091592491E-3</v>
      </c>
      <c r="N51" s="50">
        <f t="shared" si="40"/>
        <v>7.5911615759680093E-3</v>
      </c>
      <c r="O51" s="50">
        <f t="shared" ref="O51" si="57">O9/O$21</f>
        <v>8.0687869196996095E-3</v>
      </c>
      <c r="P51" s="51">
        <f>P9/P$21</f>
        <v>9.2089077789561276E-3</v>
      </c>
      <c r="Q51" s="52">
        <f t="shared" ref="Q51:Y51" si="58">Q9/Q$21</f>
        <v>2.4532562221849939E-2</v>
      </c>
      <c r="R51" s="49">
        <f t="shared" si="58"/>
        <v>2.6585744243658078E-2</v>
      </c>
      <c r="S51" s="49">
        <f t="shared" si="58"/>
        <v>3.037218656867743E-2</v>
      </c>
      <c r="T51" s="49">
        <f t="shared" si="58"/>
        <v>3.4839087811853263E-2</v>
      </c>
      <c r="U51" s="49">
        <f t="shared" si="58"/>
        <v>3.7886938877858066E-2</v>
      </c>
      <c r="V51" s="49">
        <f t="shared" si="58"/>
        <v>4.4361825960631832E-2</v>
      </c>
      <c r="W51" s="50">
        <f t="shared" si="58"/>
        <v>4.8749582670040786E-2</v>
      </c>
      <c r="X51" s="50">
        <f t="shared" si="58"/>
        <v>5.1958731293733081E-2</v>
      </c>
      <c r="Y51" s="50">
        <f t="shared" si="58"/>
        <v>5.4094486338050154E-2</v>
      </c>
      <c r="Z51" s="50">
        <f t="shared" ref="Z51" si="59">Z9/Z$21</f>
        <v>5.2401039156617535E-2</v>
      </c>
      <c r="AA51" s="48">
        <f t="shared" si="38"/>
        <v>8.2087263337842886E-4</v>
      </c>
      <c r="AB51" s="49">
        <f t="shared" si="38"/>
        <v>2.0131195688131874E-3</v>
      </c>
      <c r="AC51" s="49">
        <f t="shared" si="38"/>
        <v>5.0030267827522405E-3</v>
      </c>
      <c r="AD51" s="49">
        <f t="shared" si="38"/>
        <v>3.9974227511068343E-3</v>
      </c>
      <c r="AE51" s="49">
        <f t="shared" si="38"/>
        <v>3.949206723139996E-3</v>
      </c>
      <c r="AF51" s="49">
        <f t="shared" si="38"/>
        <v>3.2175874890384868E-3</v>
      </c>
      <c r="AG51" s="50">
        <f t="shared" si="38"/>
        <v>3.2678067424701056E-3</v>
      </c>
      <c r="AH51" s="50">
        <f t="shared" si="38"/>
        <v>3.4907026063768967E-3</v>
      </c>
      <c r="AI51" s="50">
        <f t="shared" ref="AI51" si="60">AI9/AI$21</f>
        <v>6.4073367130119034E-3</v>
      </c>
      <c r="AJ51" s="51">
        <f t="shared" si="38"/>
        <v>5.5628192830331638E-3</v>
      </c>
    </row>
    <row r="52" spans="3:36" ht="15" customHeight="1" x14ac:dyDescent="0.35">
      <c r="C52" s="156"/>
      <c r="D52" s="25"/>
      <c r="E52" s="157"/>
      <c r="F52" s="26" t="s">
        <v>25</v>
      </c>
      <c r="G52" s="48">
        <f t="shared" si="37"/>
        <v>0</v>
      </c>
      <c r="H52" s="49">
        <f t="shared" si="40"/>
        <v>0</v>
      </c>
      <c r="I52" s="49">
        <f t="shared" si="40"/>
        <v>0</v>
      </c>
      <c r="J52" s="49">
        <f t="shared" si="40"/>
        <v>0</v>
      </c>
      <c r="K52" s="49">
        <f t="shared" si="40"/>
        <v>0</v>
      </c>
      <c r="L52" s="49">
        <f t="shared" si="40"/>
        <v>8.5478274093921385E-6</v>
      </c>
      <c r="M52" s="50">
        <f t="shared" si="40"/>
        <v>0</v>
      </c>
      <c r="N52" s="50">
        <f t="shared" si="40"/>
        <v>0</v>
      </c>
      <c r="O52" s="50">
        <f t="shared" ref="O52" si="61">O10/O$21</f>
        <v>0</v>
      </c>
      <c r="P52" s="51" t="str">
        <f>IFERROR(P10/P$21,"")</f>
        <v/>
      </c>
      <c r="Q52" s="52">
        <f t="shared" ref="Q52:Y52" si="62">Q10/Q$21</f>
        <v>4.0060892556686166E-6</v>
      </c>
      <c r="R52" s="49">
        <f t="shared" si="62"/>
        <v>4.6831984526826887E-4</v>
      </c>
      <c r="S52" s="49">
        <f t="shared" si="62"/>
        <v>0</v>
      </c>
      <c r="T52" s="49">
        <f t="shared" si="62"/>
        <v>8.5240112807690371E-5</v>
      </c>
      <c r="U52" s="49">
        <f t="shared" si="62"/>
        <v>2.9105172660839663E-5</v>
      </c>
      <c r="V52" s="49">
        <f t="shared" si="62"/>
        <v>0</v>
      </c>
      <c r="W52" s="50">
        <f t="shared" si="62"/>
        <v>4.6420397636823745E-4</v>
      </c>
      <c r="X52" s="50">
        <f t="shared" si="62"/>
        <v>5.7083970520635852E-6</v>
      </c>
      <c r="Y52" s="50">
        <f t="shared" si="62"/>
        <v>0</v>
      </c>
      <c r="Z52" s="50" t="str">
        <f>IFERROR(Z10/Z$21,"")</f>
        <v/>
      </c>
      <c r="AA52" s="48">
        <f t="shared" si="38"/>
        <v>0</v>
      </c>
      <c r="AB52" s="49">
        <f t="shared" si="38"/>
        <v>3.6885099457212706E-5</v>
      </c>
      <c r="AC52" s="49">
        <f t="shared" si="38"/>
        <v>1.8810514279460402E-5</v>
      </c>
      <c r="AD52" s="49">
        <f t="shared" si="38"/>
        <v>0</v>
      </c>
      <c r="AE52" s="49">
        <f t="shared" si="38"/>
        <v>0</v>
      </c>
      <c r="AF52" s="49">
        <f t="shared" si="38"/>
        <v>0</v>
      </c>
      <c r="AG52" s="50">
        <f t="shared" si="38"/>
        <v>0</v>
      </c>
      <c r="AH52" s="50">
        <f t="shared" si="38"/>
        <v>0</v>
      </c>
      <c r="AI52" s="50">
        <f t="shared" ref="AI52" si="63">AI10/AI$21</f>
        <v>0</v>
      </c>
      <c r="AJ52" s="51">
        <f t="shared" si="38"/>
        <v>0</v>
      </c>
    </row>
    <row r="53" spans="3:36" ht="14.5" x14ac:dyDescent="0.35">
      <c r="C53" s="156" t="s">
        <v>38</v>
      </c>
      <c r="D53" s="25"/>
      <c r="E53" s="157" t="s">
        <v>39</v>
      </c>
      <c r="F53" s="26" t="s">
        <v>23</v>
      </c>
      <c r="G53" s="48">
        <f t="shared" si="37"/>
        <v>1.2710172519408329E-3</v>
      </c>
      <c r="H53" s="49">
        <f t="shared" si="40"/>
        <v>2.8021759958949527E-4</v>
      </c>
      <c r="I53" s="49">
        <f t="shared" si="40"/>
        <v>4.3088177185497548E-4</v>
      </c>
      <c r="J53" s="49">
        <f t="shared" si="40"/>
        <v>2.1740965253642082E-4</v>
      </c>
      <c r="K53" s="49">
        <f t="shared" si="40"/>
        <v>3.4530618265691317E-4</v>
      </c>
      <c r="L53" s="49">
        <f t="shared" si="40"/>
        <v>5.4492399734874884E-4</v>
      </c>
      <c r="M53" s="147">
        <f t="shared" si="40"/>
        <v>2.6991195543043319E-4</v>
      </c>
      <c r="N53" s="147">
        <f t="shared" si="40"/>
        <v>8.2605049132611851E-4</v>
      </c>
      <c r="O53" s="147">
        <f>O11/O$21</f>
        <v>2.8523738820981828E-4</v>
      </c>
      <c r="P53" s="151">
        <f>P11/P$21</f>
        <v>3.2718015831827347E-4</v>
      </c>
      <c r="Q53" s="52">
        <f t="shared" ref="Q53:Y53" si="64">Q11/Q$21</f>
        <v>2.4837753385145418E-4</v>
      </c>
      <c r="R53" s="49">
        <f t="shared" si="64"/>
        <v>2.4525924618407048E-4</v>
      </c>
      <c r="S53" s="49">
        <f t="shared" si="64"/>
        <v>6.0124236511606638E-4</v>
      </c>
      <c r="T53" s="49">
        <f t="shared" si="64"/>
        <v>5.1771804949477061E-4</v>
      </c>
      <c r="U53" s="49">
        <f t="shared" si="64"/>
        <v>3.71650666284568E-4</v>
      </c>
      <c r="V53" s="49">
        <f t="shared" si="64"/>
        <v>3.1634586738658388E-4</v>
      </c>
      <c r="W53" s="147">
        <f t="shared" si="64"/>
        <v>2.7126447348684626E-4</v>
      </c>
      <c r="X53" s="147">
        <f t="shared" si="64"/>
        <v>9.1334352833017364E-5</v>
      </c>
      <c r="Y53" s="147">
        <f t="shared" si="64"/>
        <v>1.0668453984305921E-4</v>
      </c>
      <c r="Z53" s="147">
        <f>Z11/Z$21</f>
        <v>7.2378771514813222E-5</v>
      </c>
      <c r="AA53" s="48">
        <f t="shared" si="38"/>
        <v>6.852295233589086E-3</v>
      </c>
      <c r="AB53" s="49">
        <f t="shared" si="38"/>
        <v>6.7989612233865359E-3</v>
      </c>
      <c r="AC53" s="49">
        <f t="shared" si="38"/>
        <v>7.7379615558689375E-3</v>
      </c>
      <c r="AD53" s="49">
        <f t="shared" si="38"/>
        <v>7.5744471705960752E-3</v>
      </c>
      <c r="AE53" s="49">
        <f t="shared" si="38"/>
        <v>6.6469042734539361E-3</v>
      </c>
      <c r="AF53" s="49">
        <f t="shared" si="38"/>
        <v>8.1271297937108126E-3</v>
      </c>
      <c r="AG53" s="147">
        <f>AG11/AG$21</f>
        <v>9.3899269293558803E-3</v>
      </c>
      <c r="AH53" s="147">
        <f>AH11/AH$21</f>
        <v>8.047169790967753E-3</v>
      </c>
      <c r="AI53" s="147">
        <f>AI11/AI$21</f>
        <v>6.5603967485599645E-3</v>
      </c>
      <c r="AJ53" s="151">
        <f>AJ11/AJ$21</f>
        <v>6.7273020827727245E-3</v>
      </c>
    </row>
    <row r="54" spans="3:36" ht="14.5" x14ac:dyDescent="0.35">
      <c r="C54" s="156"/>
      <c r="D54" s="25"/>
      <c r="E54" s="157"/>
      <c r="F54" s="26" t="s">
        <v>25</v>
      </c>
      <c r="G54" s="48">
        <f t="shared" si="37"/>
        <v>0</v>
      </c>
      <c r="H54" s="49">
        <f t="shared" ref="H54:L62" si="65">H12/H$21</f>
        <v>0</v>
      </c>
      <c r="I54" s="49">
        <f t="shared" si="65"/>
        <v>0</v>
      </c>
      <c r="J54" s="49">
        <f t="shared" si="65"/>
        <v>0</v>
      </c>
      <c r="K54" s="49">
        <f t="shared" si="65"/>
        <v>0</v>
      </c>
      <c r="L54" s="49">
        <f t="shared" si="65"/>
        <v>0</v>
      </c>
      <c r="M54" s="147"/>
      <c r="N54" s="147"/>
      <c r="O54" s="147"/>
      <c r="P54" s="151"/>
      <c r="Q54" s="52">
        <f t="shared" ref="Q54:V62" si="66">Q12/Q$21</f>
        <v>0</v>
      </c>
      <c r="R54" s="49">
        <f t="shared" si="66"/>
        <v>0</v>
      </c>
      <c r="S54" s="49">
        <f t="shared" si="66"/>
        <v>0</v>
      </c>
      <c r="T54" s="49">
        <f t="shared" si="66"/>
        <v>0</v>
      </c>
      <c r="U54" s="49">
        <f t="shared" si="66"/>
        <v>0</v>
      </c>
      <c r="V54" s="49">
        <f t="shared" si="66"/>
        <v>0</v>
      </c>
      <c r="W54" s="147"/>
      <c r="X54" s="147"/>
      <c r="Y54" s="147"/>
      <c r="Z54" s="147"/>
      <c r="AA54" s="48">
        <f t="shared" si="38"/>
        <v>8.3811036427486218E-5</v>
      </c>
      <c r="AB54" s="49">
        <f t="shared" si="38"/>
        <v>1.7232257402666562E-4</v>
      </c>
      <c r="AC54" s="49">
        <f t="shared" si="38"/>
        <v>1.1856324151902313E-4</v>
      </c>
      <c r="AD54" s="49">
        <f t="shared" si="38"/>
        <v>1.1531565421201623E-4</v>
      </c>
      <c r="AE54" s="49">
        <f t="shared" si="38"/>
        <v>3.1192298337974006E-4</v>
      </c>
      <c r="AF54" s="49">
        <f t="shared" si="38"/>
        <v>2.9617497752440817E-4</v>
      </c>
      <c r="AG54" s="147"/>
      <c r="AH54" s="147"/>
      <c r="AI54" s="147"/>
      <c r="AJ54" s="151"/>
    </row>
    <row r="55" spans="3:36" ht="15" customHeight="1" x14ac:dyDescent="0.35">
      <c r="C55" s="25" t="s">
        <v>42</v>
      </c>
      <c r="D55" s="25"/>
      <c r="E55" s="106" t="s">
        <v>43</v>
      </c>
      <c r="F55" s="26"/>
      <c r="G55" s="48">
        <f t="shared" si="37"/>
        <v>9.8540004182990108E-4</v>
      </c>
      <c r="H55" s="49">
        <f t="shared" si="65"/>
        <v>1.2695981944205027E-3</v>
      </c>
      <c r="I55" s="49">
        <f t="shared" si="65"/>
        <v>1.0121990210303299E-3</v>
      </c>
      <c r="J55" s="49">
        <f t="shared" si="65"/>
        <v>1.1740874823284008E-3</v>
      </c>
      <c r="K55" s="49">
        <f t="shared" si="65"/>
        <v>1.540654122404523E-3</v>
      </c>
      <c r="L55" s="49">
        <f t="shared" si="65"/>
        <v>1.0196845780454039E-3</v>
      </c>
      <c r="M55" s="50">
        <f>M13/M$21</f>
        <v>1.0849750313683861E-3</v>
      </c>
      <c r="N55" s="50">
        <f>N13/N$21</f>
        <v>1.3183077173354303E-3</v>
      </c>
      <c r="O55" s="50">
        <f t="shared" ref="O55" si="67">O13/O$21</f>
        <v>1.2359131547463086E-3</v>
      </c>
      <c r="P55" s="51">
        <f>P13/P$21</f>
        <v>1.2393187815086116E-3</v>
      </c>
      <c r="Q55" s="52">
        <f t="shared" si="66"/>
        <v>2.3118776904531252E-3</v>
      </c>
      <c r="R55" s="49">
        <f t="shared" si="66"/>
        <v>2.3326481589623638E-3</v>
      </c>
      <c r="S55" s="49">
        <f t="shared" si="66"/>
        <v>2.4319612613673438E-3</v>
      </c>
      <c r="T55" s="49">
        <f t="shared" si="66"/>
        <v>2.4124934252781208E-3</v>
      </c>
      <c r="U55" s="49">
        <f t="shared" si="66"/>
        <v>2.4339600433954927E-3</v>
      </c>
      <c r="V55" s="49">
        <f t="shared" si="66"/>
        <v>2.386414941353162E-3</v>
      </c>
      <c r="W55" s="50">
        <f t="shared" ref="W55:Y56" si="68">W13/W$21</f>
        <v>2.7761514677918046E-3</v>
      </c>
      <c r="X55" s="50">
        <f t="shared" si="68"/>
        <v>2.6691262847648892E-3</v>
      </c>
      <c r="Y55" s="50">
        <f t="shared" si="68"/>
        <v>2.4763470731367725E-3</v>
      </c>
      <c r="Z55" s="50">
        <f t="shared" ref="Z55" si="69">Z13/Z$21</f>
        <v>2.6071250496673259E-3</v>
      </c>
      <c r="AA55" s="48">
        <f t="shared" si="38"/>
        <v>4.2743628578017969E-3</v>
      </c>
      <c r="AB55" s="49">
        <f t="shared" si="38"/>
        <v>3.3386778305567692E-3</v>
      </c>
      <c r="AC55" s="49">
        <f t="shared" si="38"/>
        <v>4.0066395415250654E-3</v>
      </c>
      <c r="AD55" s="49">
        <f t="shared" si="38"/>
        <v>3.7796664914540464E-3</v>
      </c>
      <c r="AE55" s="49">
        <f t="shared" si="38"/>
        <v>3.820511226500802E-3</v>
      </c>
      <c r="AF55" s="49">
        <f t="shared" si="38"/>
        <v>3.9508415845140275E-3</v>
      </c>
      <c r="AG55" s="50">
        <f t="shared" si="38"/>
        <v>4.6897398126413475E-3</v>
      </c>
      <c r="AH55" s="50">
        <f t="shared" si="38"/>
        <v>4.5230272028857627E-3</v>
      </c>
      <c r="AI55" s="50">
        <f t="shared" ref="AI55" si="70">AI13/AI$21</f>
        <v>4.6484703529596199E-3</v>
      </c>
      <c r="AJ55" s="51">
        <f t="shared" si="38"/>
        <v>4.3677338542111857E-3</v>
      </c>
    </row>
    <row r="56" spans="3:36" ht="14.5" x14ac:dyDescent="0.35">
      <c r="C56" s="156" t="s">
        <v>46</v>
      </c>
      <c r="D56" s="25"/>
      <c r="E56" s="157" t="s">
        <v>47</v>
      </c>
      <c r="F56" s="26" t="s">
        <v>23</v>
      </c>
      <c r="G56" s="48">
        <f t="shared" si="37"/>
        <v>1.97617348992817E-3</v>
      </c>
      <c r="H56" s="49">
        <f t="shared" si="65"/>
        <v>1.8977827130996717E-3</v>
      </c>
      <c r="I56" s="49">
        <f t="shared" si="65"/>
        <v>2.0185063131838822E-3</v>
      </c>
      <c r="J56" s="49">
        <f t="shared" si="65"/>
        <v>2.457068187504333E-3</v>
      </c>
      <c r="K56" s="49">
        <f t="shared" si="65"/>
        <v>2.0703471016258073E-3</v>
      </c>
      <c r="L56" s="49">
        <f t="shared" si="65"/>
        <v>2.3456663049273596E-3</v>
      </c>
      <c r="M56" s="147">
        <f>M14/M$21</f>
        <v>2.6469128997671301E-3</v>
      </c>
      <c r="N56" s="147">
        <f>N14/N$21</f>
        <v>3.0505190836637008E-3</v>
      </c>
      <c r="O56" s="147">
        <f>O14/O$21</f>
        <v>3.1830135763292479E-3</v>
      </c>
      <c r="P56" s="151">
        <f>P14/P$21</f>
        <v>3.3480410558107128E-3</v>
      </c>
      <c r="Q56" s="52">
        <f t="shared" si="66"/>
        <v>2.2337589499675872E-2</v>
      </c>
      <c r="R56" s="49">
        <f t="shared" si="66"/>
        <v>2.200888447143768E-2</v>
      </c>
      <c r="S56" s="49">
        <f t="shared" si="66"/>
        <v>2.093619037047259E-2</v>
      </c>
      <c r="T56" s="49">
        <f t="shared" si="66"/>
        <v>1.9975260544003722E-2</v>
      </c>
      <c r="U56" s="49">
        <f t="shared" si="66"/>
        <v>1.7850106441774302E-2</v>
      </c>
      <c r="V56" s="49">
        <f t="shared" si="66"/>
        <v>1.5845242373146842E-2</v>
      </c>
      <c r="W56" s="147">
        <f t="shared" si="68"/>
        <v>1.7257501052397289E-2</v>
      </c>
      <c r="X56" s="147">
        <f t="shared" si="68"/>
        <v>1.7603795182713773E-2</v>
      </c>
      <c r="Y56" s="147">
        <f t="shared" si="68"/>
        <v>1.6906787246315315E-2</v>
      </c>
      <c r="Z56" s="147">
        <f>Z14/Z$21</f>
        <v>1.6443682465095859E-2</v>
      </c>
      <c r="AA56" s="48">
        <f t="shared" si="38"/>
        <v>8.7377463509506897E-3</v>
      </c>
      <c r="AB56" s="49">
        <f t="shared" si="38"/>
        <v>9.4621806701330972E-3</v>
      </c>
      <c r="AC56" s="49">
        <f t="shared" si="38"/>
        <v>7.4438335144082837E-3</v>
      </c>
      <c r="AD56" s="49">
        <f t="shared" si="38"/>
        <v>8.3978905072265402E-3</v>
      </c>
      <c r="AE56" s="49">
        <f t="shared" si="38"/>
        <v>1.0623922311545622E-2</v>
      </c>
      <c r="AF56" s="49">
        <f t="shared" si="38"/>
        <v>9.1405344742700751E-3</v>
      </c>
      <c r="AG56" s="147">
        <f>AG14/AG$21</f>
        <v>1.1587709791488307E-2</v>
      </c>
      <c r="AH56" s="147">
        <f>AH14/AH$21</f>
        <v>7.504039765531793E-3</v>
      </c>
      <c r="AI56" s="147">
        <f>AI14/AI$21</f>
        <v>7.2552575327781508E-3</v>
      </c>
      <c r="AJ56" s="151">
        <f>AJ14/AJ$21</f>
        <v>8.1123348645200499E-3</v>
      </c>
    </row>
    <row r="57" spans="3:36" ht="14.5" x14ac:dyDescent="0.35">
      <c r="C57" s="156"/>
      <c r="D57" s="25"/>
      <c r="E57" s="157"/>
      <c r="F57" s="26" t="s">
        <v>25</v>
      </c>
      <c r="G57" s="48">
        <f t="shared" si="37"/>
        <v>0</v>
      </c>
      <c r="H57" s="49">
        <f t="shared" si="65"/>
        <v>0</v>
      </c>
      <c r="I57" s="49">
        <f t="shared" si="65"/>
        <v>0</v>
      </c>
      <c r="J57" s="49">
        <f t="shared" si="65"/>
        <v>0</v>
      </c>
      <c r="K57" s="49">
        <f t="shared" si="65"/>
        <v>0</v>
      </c>
      <c r="L57" s="49">
        <f t="shared" si="65"/>
        <v>0</v>
      </c>
      <c r="M57" s="147"/>
      <c r="N57" s="147"/>
      <c r="O57" s="147"/>
      <c r="P57" s="151"/>
      <c r="Q57" s="52">
        <f t="shared" si="66"/>
        <v>3.8786227793518875E-4</v>
      </c>
      <c r="R57" s="49">
        <f t="shared" si="66"/>
        <v>2.4454316079375202E-4</v>
      </c>
      <c r="S57" s="49">
        <f t="shared" si="66"/>
        <v>3.4077148640136203E-4</v>
      </c>
      <c r="T57" s="49">
        <f t="shared" si="66"/>
        <v>4.0340378968290678E-4</v>
      </c>
      <c r="U57" s="49">
        <f t="shared" si="66"/>
        <v>6.7997359425214419E-4</v>
      </c>
      <c r="V57" s="49">
        <f t="shared" si="66"/>
        <v>4.7175461388911924E-4</v>
      </c>
      <c r="W57" s="147"/>
      <c r="X57" s="147"/>
      <c r="Y57" s="147"/>
      <c r="Z57" s="147"/>
      <c r="AA57" s="48">
        <f t="shared" si="38"/>
        <v>3.0255189745808855E-4</v>
      </c>
      <c r="AB57" s="49">
        <f t="shared" si="38"/>
        <v>2.5704303684245106E-4</v>
      </c>
      <c r="AC57" s="49">
        <f t="shared" si="38"/>
        <v>2.4339665446453305E-4</v>
      </c>
      <c r="AD57" s="49">
        <f t="shared" si="38"/>
        <v>6.3143717452016654E-4</v>
      </c>
      <c r="AE57" s="49">
        <f t="shared" si="38"/>
        <v>8.1579857191624327E-4</v>
      </c>
      <c r="AF57" s="49">
        <f t="shared" si="38"/>
        <v>6.0726921697635183E-4</v>
      </c>
      <c r="AG57" s="147"/>
      <c r="AH57" s="147"/>
      <c r="AI57" s="147"/>
      <c r="AJ57" s="151"/>
    </row>
    <row r="58" spans="3:36" ht="14.5" x14ac:dyDescent="0.35">
      <c r="C58" s="156" t="s">
        <v>51</v>
      </c>
      <c r="D58" s="25"/>
      <c r="E58" s="157" t="s">
        <v>52</v>
      </c>
      <c r="F58" s="26" t="s">
        <v>23</v>
      </c>
      <c r="G58" s="48">
        <f t="shared" si="37"/>
        <v>3.0177876281040723E-3</v>
      </c>
      <c r="H58" s="49">
        <f t="shared" si="65"/>
        <v>3.9286587639156701E-3</v>
      </c>
      <c r="I58" s="49">
        <f t="shared" si="65"/>
        <v>3.2420220099279558E-3</v>
      </c>
      <c r="J58" s="49">
        <f t="shared" si="65"/>
        <v>3.6503721209234746E-3</v>
      </c>
      <c r="K58" s="49">
        <f t="shared" si="65"/>
        <v>3.9533274180559002E-3</v>
      </c>
      <c r="L58" s="49">
        <f t="shared" si="65"/>
        <v>3.6509907822366173E-3</v>
      </c>
      <c r="M58" s="147">
        <f>M16/M$21</f>
        <v>4.0959139236568243E-3</v>
      </c>
      <c r="N58" s="147">
        <f>N16/N$21</f>
        <v>4.8530027163744566E-3</v>
      </c>
      <c r="O58" s="147">
        <f>O16/O$21</f>
        <v>4.426204963338504E-3</v>
      </c>
      <c r="P58" s="151">
        <f>P16/P$21</f>
        <v>4.4711202826398962E-3</v>
      </c>
      <c r="Q58" s="52">
        <f t="shared" si="66"/>
        <v>2.9441478319773329E-2</v>
      </c>
      <c r="R58" s="49">
        <f t="shared" si="66"/>
        <v>3.0031547141870479E-2</v>
      </c>
      <c r="S58" s="49">
        <f t="shared" si="66"/>
        <v>2.939744515856502E-2</v>
      </c>
      <c r="T58" s="49">
        <f t="shared" si="66"/>
        <v>2.8361500014537074E-2</v>
      </c>
      <c r="U58" s="49">
        <f t="shared" si="66"/>
        <v>2.8738959224612615E-2</v>
      </c>
      <c r="V58" s="49">
        <f t="shared" si="66"/>
        <v>2.6840564754156263E-2</v>
      </c>
      <c r="W58" s="147">
        <f>W16/W$21</f>
        <v>2.8010703001388682E-2</v>
      </c>
      <c r="X58" s="147">
        <f>X16/X$21</f>
        <v>2.6422066860351576E-2</v>
      </c>
      <c r="Y58" s="147">
        <f>Y16/Y$21</f>
        <v>2.6170260087264339E-2</v>
      </c>
      <c r="Z58" s="147">
        <f>Z16/Z$21</f>
        <v>2.3846869156456691E-2</v>
      </c>
      <c r="AA58" s="48">
        <f t="shared" si="38"/>
        <v>1.2115152797624285E-2</v>
      </c>
      <c r="AB58" s="49">
        <f t="shared" si="38"/>
        <v>1.4570190615278039E-2</v>
      </c>
      <c r="AC58" s="49">
        <f t="shared" si="38"/>
        <v>1.2214293938796287E-2</v>
      </c>
      <c r="AD58" s="49">
        <f t="shared" si="38"/>
        <v>1.4030444452281431E-2</v>
      </c>
      <c r="AE58" s="49">
        <f t="shared" si="38"/>
        <v>1.9020212827450967E-2</v>
      </c>
      <c r="AF58" s="49">
        <f t="shared" si="38"/>
        <v>1.2166934384533477E-2</v>
      </c>
      <c r="AG58" s="147">
        <f>AG16/AG$21</f>
        <v>1.1653142906472985E-2</v>
      </c>
      <c r="AH58" s="147">
        <f>AH16/AH$21</f>
        <v>1.1712083914937317E-2</v>
      </c>
      <c r="AI58" s="147">
        <f>AI16/AI$21</f>
        <v>1.1102413581986157E-2</v>
      </c>
      <c r="AJ58" s="151">
        <f>AJ16/AJ$21</f>
        <v>9.0958400474446272E-3</v>
      </c>
    </row>
    <row r="59" spans="3:36" ht="14.5" x14ac:dyDescent="0.35">
      <c r="C59" s="156"/>
      <c r="D59" s="25"/>
      <c r="E59" s="157"/>
      <c r="F59" s="26" t="s">
        <v>25</v>
      </c>
      <c r="G59" s="48">
        <f t="shared" si="37"/>
        <v>0</v>
      </c>
      <c r="H59" s="49">
        <f t="shared" si="65"/>
        <v>0</v>
      </c>
      <c r="I59" s="49">
        <f t="shared" si="65"/>
        <v>0</v>
      </c>
      <c r="J59" s="49">
        <f t="shared" si="65"/>
        <v>0</v>
      </c>
      <c r="K59" s="49">
        <f t="shared" si="65"/>
        <v>0</v>
      </c>
      <c r="L59" s="49">
        <f t="shared" si="65"/>
        <v>0</v>
      </c>
      <c r="M59" s="147"/>
      <c r="N59" s="147"/>
      <c r="O59" s="147"/>
      <c r="P59" s="151"/>
      <c r="Q59" s="52">
        <f t="shared" si="66"/>
        <v>0</v>
      </c>
      <c r="R59" s="49">
        <f t="shared" si="66"/>
        <v>0</v>
      </c>
      <c r="S59" s="49">
        <f t="shared" si="66"/>
        <v>0</v>
      </c>
      <c r="T59" s="49">
        <f t="shared" si="66"/>
        <v>0</v>
      </c>
      <c r="U59" s="49">
        <f t="shared" si="66"/>
        <v>0</v>
      </c>
      <c r="V59" s="49">
        <f t="shared" si="66"/>
        <v>0</v>
      </c>
      <c r="W59" s="147"/>
      <c r="X59" s="147"/>
      <c r="Y59" s="147"/>
      <c r="Z59" s="147"/>
      <c r="AA59" s="48">
        <f t="shared" si="38"/>
        <v>0</v>
      </c>
      <c r="AB59" s="49">
        <f t="shared" si="38"/>
        <v>0</v>
      </c>
      <c r="AC59" s="49">
        <f t="shared" si="38"/>
        <v>0</v>
      </c>
      <c r="AD59" s="49">
        <f t="shared" si="38"/>
        <v>0</v>
      </c>
      <c r="AE59" s="49">
        <f t="shared" si="38"/>
        <v>0</v>
      </c>
      <c r="AF59" s="49">
        <f t="shared" si="38"/>
        <v>0</v>
      </c>
      <c r="AG59" s="147"/>
      <c r="AH59" s="147"/>
      <c r="AI59" s="147"/>
      <c r="AJ59" s="151"/>
    </row>
    <row r="60" spans="3:36" ht="15" customHeight="1" x14ac:dyDescent="0.35">
      <c r="C60" s="25" t="s">
        <v>53</v>
      </c>
      <c r="D60" s="25"/>
      <c r="E60" s="106">
        <v>1210</v>
      </c>
      <c r="F60" s="26"/>
      <c r="G60" s="48">
        <f t="shared" si="37"/>
        <v>4.9939611180322419E-3</v>
      </c>
      <c r="H60" s="49">
        <f t="shared" si="65"/>
        <v>5.8264414770153421E-3</v>
      </c>
      <c r="I60" s="49">
        <f t="shared" si="65"/>
        <v>5.2605283231118381E-3</v>
      </c>
      <c r="J60" s="49">
        <f t="shared" si="65"/>
        <v>6.107440308427808E-3</v>
      </c>
      <c r="K60" s="49">
        <f t="shared" si="65"/>
        <v>6.0236745196817071E-3</v>
      </c>
      <c r="L60" s="49">
        <f t="shared" si="65"/>
        <v>5.9966570871639773E-3</v>
      </c>
      <c r="M60" s="50">
        <f t="shared" ref="M60:N62" si="71">M18/M$21</f>
        <v>6.7428268234239535E-3</v>
      </c>
      <c r="N60" s="50">
        <f t="shared" si="71"/>
        <v>7.9035218000381574E-3</v>
      </c>
      <c r="O60" s="50">
        <f t="shared" ref="O60" si="72">O18/O$21</f>
        <v>7.6092185396677524E-3</v>
      </c>
      <c r="P60" s="51">
        <f>P18/P$21</f>
        <v>7.8191613384506094E-3</v>
      </c>
      <c r="Q60" s="52">
        <f t="shared" si="66"/>
        <v>5.1779067819449201E-2</v>
      </c>
      <c r="R60" s="49">
        <f t="shared" si="66"/>
        <v>4.9703844984699048E-2</v>
      </c>
      <c r="S60" s="49">
        <f t="shared" si="66"/>
        <v>5.0674407015438974E-2</v>
      </c>
      <c r="T60" s="49">
        <f t="shared" si="66"/>
        <v>4.8740164348223702E-2</v>
      </c>
      <c r="U60" s="49">
        <f t="shared" si="66"/>
        <v>4.7269039260639058E-2</v>
      </c>
      <c r="V60" s="49">
        <f t="shared" si="66"/>
        <v>4.3157561741192223E-2</v>
      </c>
      <c r="W60" s="50">
        <f t="shared" ref="W60:Y62" si="73">W18/W$21</f>
        <v>4.5268204053785968E-2</v>
      </c>
      <c r="X60" s="50">
        <f t="shared" si="73"/>
        <v>4.4025862043065349E-2</v>
      </c>
      <c r="Y60" s="50">
        <f t="shared" si="73"/>
        <v>4.307704733357965E-2</v>
      </c>
      <c r="Z60" s="50">
        <f t="shared" ref="Z60" si="74">Z18/Z$21</f>
        <v>4.0290551621552553E-2</v>
      </c>
      <c r="AA60" s="48">
        <f t="shared" si="38"/>
        <v>2.0852899148574973E-2</v>
      </c>
      <c r="AB60" s="49">
        <f t="shared" si="38"/>
        <v>1.6790212538859029E-2</v>
      </c>
      <c r="AC60" s="49">
        <f t="shared" si="38"/>
        <v>1.9901524107669103E-2</v>
      </c>
      <c r="AD60" s="49">
        <f t="shared" si="38"/>
        <v>2.3059772134028138E-2</v>
      </c>
      <c r="AE60" s="49">
        <f t="shared" si="38"/>
        <v>3.0459933710912834E-2</v>
      </c>
      <c r="AF60" s="49">
        <f t="shared" si="38"/>
        <v>2.1914738075779903E-2</v>
      </c>
      <c r="AG60" s="50">
        <f t="shared" si="38"/>
        <v>2.3240852697961292E-2</v>
      </c>
      <c r="AH60" s="50">
        <f t="shared" si="38"/>
        <v>1.921612368046911E-2</v>
      </c>
      <c r="AI60" s="50">
        <f t="shared" ref="AI60" si="75">AI18/AI$21</f>
        <v>1.8357671114764308E-2</v>
      </c>
      <c r="AJ60" s="51">
        <f t="shared" si="38"/>
        <v>1.7208174911964677E-2</v>
      </c>
    </row>
    <row r="61" spans="3:36" ht="15" customHeight="1" x14ac:dyDescent="0.35">
      <c r="C61" s="25"/>
      <c r="D61" s="25"/>
      <c r="E61" s="106"/>
      <c r="F61" s="26"/>
      <c r="G61" s="48">
        <f t="shared" si="37"/>
        <v>0</v>
      </c>
      <c r="H61" s="49">
        <f t="shared" si="65"/>
        <v>0</v>
      </c>
      <c r="I61" s="49">
        <f t="shared" si="65"/>
        <v>0</v>
      </c>
      <c r="J61" s="49">
        <f t="shared" si="65"/>
        <v>0</v>
      </c>
      <c r="K61" s="49">
        <f t="shared" si="65"/>
        <v>0</v>
      </c>
      <c r="L61" s="49">
        <f t="shared" si="65"/>
        <v>0</v>
      </c>
      <c r="M61" s="50">
        <f t="shared" si="71"/>
        <v>0</v>
      </c>
      <c r="N61" s="50">
        <f t="shared" si="71"/>
        <v>0</v>
      </c>
      <c r="O61" s="50">
        <f t="shared" ref="O61" si="76">O19/O$21</f>
        <v>0</v>
      </c>
      <c r="P61" s="51">
        <f>IFERROR(P19/P$21,"")</f>
        <v>0</v>
      </c>
      <c r="Q61" s="52">
        <f t="shared" si="66"/>
        <v>0</v>
      </c>
      <c r="R61" s="49">
        <f t="shared" si="66"/>
        <v>0</v>
      </c>
      <c r="S61" s="49">
        <f t="shared" si="66"/>
        <v>0</v>
      </c>
      <c r="T61" s="49">
        <f t="shared" si="66"/>
        <v>0</v>
      </c>
      <c r="U61" s="49">
        <f t="shared" si="66"/>
        <v>0</v>
      </c>
      <c r="V61" s="49">
        <f t="shared" si="66"/>
        <v>0</v>
      </c>
      <c r="W61" s="50">
        <f t="shared" si="73"/>
        <v>0</v>
      </c>
      <c r="X61" s="50">
        <f t="shared" si="73"/>
        <v>0</v>
      </c>
      <c r="Y61" s="50">
        <f t="shared" si="73"/>
        <v>0</v>
      </c>
      <c r="Z61" s="50" t="str">
        <f>IFERROR(Z19/Z$21,"")</f>
        <v/>
      </c>
      <c r="AA61" s="48">
        <f t="shared" si="38"/>
        <v>0</v>
      </c>
      <c r="AB61" s="49">
        <f t="shared" si="38"/>
        <v>0</v>
      </c>
      <c r="AC61" s="49">
        <f t="shared" si="38"/>
        <v>0</v>
      </c>
      <c r="AD61" s="49">
        <f t="shared" si="38"/>
        <v>0</v>
      </c>
      <c r="AE61" s="49">
        <f t="shared" si="38"/>
        <v>0</v>
      </c>
      <c r="AF61" s="49">
        <f t="shared" si="38"/>
        <v>0</v>
      </c>
      <c r="AG61" s="50">
        <f t="shared" si="38"/>
        <v>0</v>
      </c>
      <c r="AH61" s="50">
        <f t="shared" si="38"/>
        <v>0</v>
      </c>
      <c r="AI61" s="50">
        <f t="shared" ref="AI61" si="77">AI19/AI$21</f>
        <v>0</v>
      </c>
      <c r="AJ61" s="51">
        <f t="shared" si="38"/>
        <v>0</v>
      </c>
    </row>
    <row r="62" spans="3:36" ht="15" customHeight="1" thickBot="1" x14ac:dyDescent="0.4">
      <c r="C62" s="25" t="s">
        <v>55</v>
      </c>
      <c r="D62" s="25"/>
      <c r="E62" s="106"/>
      <c r="F62" s="26"/>
      <c r="G62" s="122">
        <f t="shared" si="37"/>
        <v>4.4847275393684676E-4</v>
      </c>
      <c r="H62" s="123">
        <f t="shared" si="65"/>
        <v>5.5883166498963712E-4</v>
      </c>
      <c r="I62" s="123">
        <f t="shared" si="65"/>
        <v>7.1407753986540154E-4</v>
      </c>
      <c r="J62" s="123">
        <f t="shared" si="65"/>
        <v>1.0704693637018572E-3</v>
      </c>
      <c r="K62" s="123">
        <f t="shared" si="65"/>
        <v>1.5805114703487406E-3</v>
      </c>
      <c r="L62" s="123">
        <f t="shared" si="65"/>
        <v>6.0618342711605915E-4</v>
      </c>
      <c r="M62" s="89">
        <f t="shared" si="71"/>
        <v>1.3051663634300553E-3</v>
      </c>
      <c r="N62" s="89">
        <f t="shared" si="71"/>
        <v>1.0593544157159707E-3</v>
      </c>
      <c r="O62" s="89">
        <f t="shared" ref="O62" si="78">O20/O$21</f>
        <v>1.8985788731632862E-3</v>
      </c>
      <c r="P62" s="91">
        <f>P20/P$21</f>
        <v>1.8191490307330545E-3</v>
      </c>
      <c r="Q62" s="124">
        <f t="shared" si="66"/>
        <v>2.8195584561260386E-3</v>
      </c>
      <c r="R62" s="123">
        <f t="shared" si="66"/>
        <v>1.2513592195814982E-3</v>
      </c>
      <c r="S62" s="123">
        <f t="shared" si="66"/>
        <v>1.2311635186916534E-3</v>
      </c>
      <c r="T62" s="123">
        <f t="shared" si="66"/>
        <v>1.7008375997441475E-3</v>
      </c>
      <c r="U62" s="123">
        <f t="shared" si="66"/>
        <v>1.3784977381122961E-3</v>
      </c>
      <c r="V62" s="123">
        <f t="shared" si="66"/>
        <v>9.1033898148915981E-4</v>
      </c>
      <c r="W62" s="89">
        <f t="shared" si="73"/>
        <v>1.3992650154109672E-3</v>
      </c>
      <c r="X62" s="89">
        <f t="shared" si="73"/>
        <v>1.7071111605171207E-3</v>
      </c>
      <c r="Y62" s="89">
        <f t="shared" si="73"/>
        <v>1.9932529562768182E-3</v>
      </c>
      <c r="Z62" s="89">
        <f t="shared" ref="Z62" si="79">Z20/Z$21</f>
        <v>2.0796237971869381E-3</v>
      </c>
      <c r="AA62" s="122">
        <f t="shared" ref="AA62:AJ62" si="80">AA20/AA$21</f>
        <v>7.685650361754587E-4</v>
      </c>
      <c r="AB62" s="123">
        <f t="shared" si="80"/>
        <v>6.3108099852574864E-4</v>
      </c>
      <c r="AC62" s="123">
        <f t="shared" si="80"/>
        <v>5.5804525695732517E-4</v>
      </c>
      <c r="AD62" s="123">
        <f t="shared" si="80"/>
        <v>3.0228375375965417E-4</v>
      </c>
      <c r="AE62" s="123">
        <f t="shared" si="80"/>
        <v>4.0898992576014867E-4</v>
      </c>
      <c r="AF62" s="123">
        <f t="shared" si="80"/>
        <v>2.2047353737357999E-4</v>
      </c>
      <c r="AG62" s="89">
        <f t="shared" si="80"/>
        <v>3.3651316277834504E-4</v>
      </c>
      <c r="AH62" s="89">
        <f t="shared" si="80"/>
        <v>3.54355935165269E-4</v>
      </c>
      <c r="AI62" s="89">
        <f t="shared" ref="AI62" si="81">AI20/AI$21</f>
        <v>4.5918010664418253E-4</v>
      </c>
      <c r="AJ62" s="91">
        <f t="shared" si="80"/>
        <v>3.4665391908875924E-4</v>
      </c>
    </row>
    <row r="63" spans="3:36" ht="15" customHeight="1" thickBot="1" x14ac:dyDescent="0.4">
      <c r="C63" s="39" t="s">
        <v>19</v>
      </c>
      <c r="D63" s="39"/>
      <c r="E63" s="39"/>
      <c r="F63" s="40"/>
      <c r="G63" s="133">
        <f>SUM(G46:G62)</f>
        <v>1</v>
      </c>
      <c r="H63" s="134">
        <f t="shared" ref="H63:S63" si="82">SUM(H46:H62)</f>
        <v>1.0000000000000002</v>
      </c>
      <c r="I63" s="134">
        <f t="shared" si="82"/>
        <v>1.0000000000000002</v>
      </c>
      <c r="J63" s="134">
        <f t="shared" si="82"/>
        <v>1.0000000000000002</v>
      </c>
      <c r="K63" s="134">
        <f t="shared" si="82"/>
        <v>1</v>
      </c>
      <c r="L63" s="134">
        <f t="shared" si="82"/>
        <v>1.0000000000000002</v>
      </c>
      <c r="M63" s="134">
        <f t="shared" si="82"/>
        <v>1</v>
      </c>
      <c r="N63" s="134">
        <f t="shared" si="82"/>
        <v>1.0000000000000002</v>
      </c>
      <c r="O63" s="134">
        <f t="shared" ref="O63" si="83">SUM(O46:O62)</f>
        <v>0.99999999999999989</v>
      </c>
      <c r="P63" s="135">
        <f t="shared" si="82"/>
        <v>0.99999999999999989</v>
      </c>
      <c r="Q63" s="136">
        <f t="shared" si="82"/>
        <v>1</v>
      </c>
      <c r="R63" s="134">
        <f t="shared" si="82"/>
        <v>1</v>
      </c>
      <c r="S63" s="134">
        <f t="shared" si="82"/>
        <v>1</v>
      </c>
      <c r="T63" s="134">
        <f>SUM(T46:T62)</f>
        <v>1</v>
      </c>
      <c r="U63" s="134">
        <f t="shared" ref="U63:AJ63" si="84">SUM(U46:U62)</f>
        <v>0.99999999999999978</v>
      </c>
      <c r="V63" s="134">
        <f t="shared" si="84"/>
        <v>1</v>
      </c>
      <c r="W63" s="137">
        <f t="shared" si="84"/>
        <v>0.99999999999999989</v>
      </c>
      <c r="X63" s="137">
        <f t="shared" si="84"/>
        <v>1</v>
      </c>
      <c r="Y63" s="137">
        <f t="shared" si="84"/>
        <v>1</v>
      </c>
      <c r="Z63" s="137">
        <f t="shared" ref="Z63" si="85">SUM(Z46:Z62)</f>
        <v>1</v>
      </c>
      <c r="AA63" s="133">
        <f t="shared" si="84"/>
        <v>1.0000000000000002</v>
      </c>
      <c r="AB63" s="134">
        <f t="shared" si="84"/>
        <v>1</v>
      </c>
      <c r="AC63" s="134">
        <f t="shared" si="84"/>
        <v>0.99999999999999989</v>
      </c>
      <c r="AD63" s="134">
        <f t="shared" si="84"/>
        <v>0.99999999999999967</v>
      </c>
      <c r="AE63" s="134">
        <f t="shared" si="84"/>
        <v>1.0000000000000002</v>
      </c>
      <c r="AF63" s="134">
        <f t="shared" si="84"/>
        <v>0.99999999999999989</v>
      </c>
      <c r="AG63" s="137">
        <f t="shared" si="84"/>
        <v>0.99999999999999989</v>
      </c>
      <c r="AH63" s="137">
        <f t="shared" si="84"/>
        <v>0.99999999999999989</v>
      </c>
      <c r="AI63" s="137">
        <f t="shared" ref="AI63" si="86">SUM(AI46:AI62)</f>
        <v>0.99999999999999989</v>
      </c>
      <c r="AJ63" s="138">
        <f t="shared" si="84"/>
        <v>0.99999999999999989</v>
      </c>
    </row>
  </sheetData>
  <mergeCells count="157">
    <mergeCell ref="E11:E12"/>
    <mergeCell ref="M11:M12"/>
    <mergeCell ref="N11:N12"/>
    <mergeCell ref="AU11:AU12"/>
    <mergeCell ref="G2:P2"/>
    <mergeCell ref="AJ11:AJ12"/>
    <mergeCell ref="AR11:AR12"/>
    <mergeCell ref="AS11:AS12"/>
    <mergeCell ref="AT11:AT12"/>
    <mergeCell ref="C14:C15"/>
    <mergeCell ref="E14:E15"/>
    <mergeCell ref="M14:M15"/>
    <mergeCell ref="N14:N15"/>
    <mergeCell ref="P14:P15"/>
    <mergeCell ref="W14:W15"/>
    <mergeCell ref="P11:P12"/>
    <mergeCell ref="W11:W12"/>
    <mergeCell ref="X11:X12"/>
    <mergeCell ref="Y11:Y12"/>
    <mergeCell ref="AG11:AG12"/>
    <mergeCell ref="AH11:AH12"/>
    <mergeCell ref="AA2:AJ2"/>
    <mergeCell ref="AL2:AU2"/>
    <mergeCell ref="C4:C5"/>
    <mergeCell ref="E4:E5"/>
    <mergeCell ref="C9:C10"/>
    <mergeCell ref="E9:E10"/>
    <mergeCell ref="C11:C12"/>
    <mergeCell ref="AG16:AG17"/>
    <mergeCell ref="AH16:AH17"/>
    <mergeCell ref="AJ16:AJ17"/>
    <mergeCell ref="AR16:AR17"/>
    <mergeCell ref="AS16:AS17"/>
    <mergeCell ref="AT16:AT17"/>
    <mergeCell ref="AS14:AS15"/>
    <mergeCell ref="AT14:AT15"/>
    <mergeCell ref="C16:C17"/>
    <mergeCell ref="E16:E17"/>
    <mergeCell ref="M16:M17"/>
    <mergeCell ref="N16:N17"/>
    <mergeCell ref="P16:P17"/>
    <mergeCell ref="W16:W17"/>
    <mergeCell ref="X16:X17"/>
    <mergeCell ref="Y16:Y17"/>
    <mergeCell ref="X14:X15"/>
    <mergeCell ref="Y14:Y15"/>
    <mergeCell ref="AG14:AG15"/>
    <mergeCell ref="AH14:AH15"/>
    <mergeCell ref="AJ14:AJ15"/>
    <mergeCell ref="AR14:AR15"/>
    <mergeCell ref="P35:P36"/>
    <mergeCell ref="C32:C33"/>
    <mergeCell ref="E32:E33"/>
    <mergeCell ref="M32:M33"/>
    <mergeCell ref="N32:N33"/>
    <mergeCell ref="P32:P33"/>
    <mergeCell ref="G23:P23"/>
    <mergeCell ref="AA23:AJ23"/>
    <mergeCell ref="C25:C26"/>
    <mergeCell ref="E25:E26"/>
    <mergeCell ref="C30:C31"/>
    <mergeCell ref="E30:E31"/>
    <mergeCell ref="AG35:AG36"/>
    <mergeCell ref="AH35:AH36"/>
    <mergeCell ref="AJ35:AJ36"/>
    <mergeCell ref="X32:X33"/>
    <mergeCell ref="Y32:Y33"/>
    <mergeCell ref="AG32:AG33"/>
    <mergeCell ref="AH32:AH33"/>
    <mergeCell ref="AJ32:AJ33"/>
    <mergeCell ref="W32:W33"/>
    <mergeCell ref="AG37:AG38"/>
    <mergeCell ref="AH37:AH38"/>
    <mergeCell ref="AJ37:AJ38"/>
    <mergeCell ref="G44:P44"/>
    <mergeCell ref="AA44:AJ44"/>
    <mergeCell ref="C37:C38"/>
    <mergeCell ref="E37:E38"/>
    <mergeCell ref="M37:M38"/>
    <mergeCell ref="N37:N38"/>
    <mergeCell ref="P37:P38"/>
    <mergeCell ref="W37:W38"/>
    <mergeCell ref="AG53:AG54"/>
    <mergeCell ref="AH53:AH54"/>
    <mergeCell ref="AJ53:AJ54"/>
    <mergeCell ref="C56:C57"/>
    <mergeCell ref="E56:E57"/>
    <mergeCell ref="M56:M57"/>
    <mergeCell ref="N56:N57"/>
    <mergeCell ref="P56:P57"/>
    <mergeCell ref="W56:W57"/>
    <mergeCell ref="X56:X57"/>
    <mergeCell ref="M53:M54"/>
    <mergeCell ref="N53:N54"/>
    <mergeCell ref="P53:P54"/>
    <mergeCell ref="W53:W54"/>
    <mergeCell ref="X53:X54"/>
    <mergeCell ref="Y53:Y54"/>
    <mergeCell ref="C53:C54"/>
    <mergeCell ref="E53:E54"/>
    <mergeCell ref="Z37:Z38"/>
    <mergeCell ref="Q23:Z23"/>
    <mergeCell ref="Z53:Z54"/>
    <mergeCell ref="C58:C59"/>
    <mergeCell ref="E58:E59"/>
    <mergeCell ref="M58:M59"/>
    <mergeCell ref="N58:N59"/>
    <mergeCell ref="P58:P59"/>
    <mergeCell ref="W58:W59"/>
    <mergeCell ref="X58:X59"/>
    <mergeCell ref="Y58:Y59"/>
    <mergeCell ref="C46:C47"/>
    <mergeCell ref="E46:E47"/>
    <mergeCell ref="C51:C52"/>
    <mergeCell ref="E51:E52"/>
    <mergeCell ref="X37:X38"/>
    <mergeCell ref="Y37:Y38"/>
    <mergeCell ref="W35:W36"/>
    <mergeCell ref="X35:X36"/>
    <mergeCell ref="Y35:Y36"/>
    <mergeCell ref="C35:C36"/>
    <mergeCell ref="E35:E36"/>
    <mergeCell ref="M35:M36"/>
    <mergeCell ref="N35:N36"/>
    <mergeCell ref="O11:O12"/>
    <mergeCell ref="O14:O15"/>
    <mergeCell ref="O16:O17"/>
    <mergeCell ref="O32:O33"/>
    <mergeCell ref="O35:O36"/>
    <mergeCell ref="O37:O38"/>
    <mergeCell ref="O53:O54"/>
    <mergeCell ref="O56:O57"/>
    <mergeCell ref="O58:O59"/>
    <mergeCell ref="AU14:AU15"/>
    <mergeCell ref="AU16:AU17"/>
    <mergeCell ref="Q2:Z2"/>
    <mergeCell ref="Z56:Z57"/>
    <mergeCell ref="Z58:Z59"/>
    <mergeCell ref="Q44:Z44"/>
    <mergeCell ref="AI11:AI12"/>
    <mergeCell ref="AI14:AI15"/>
    <mergeCell ref="AI16:AI17"/>
    <mergeCell ref="AI32:AI33"/>
    <mergeCell ref="AI35:AI36"/>
    <mergeCell ref="AI37:AI38"/>
    <mergeCell ref="AI53:AI54"/>
    <mergeCell ref="AI56:AI57"/>
    <mergeCell ref="AI58:AI59"/>
    <mergeCell ref="AG58:AG59"/>
    <mergeCell ref="AH58:AH59"/>
    <mergeCell ref="AJ58:AJ59"/>
    <mergeCell ref="Y56:Y57"/>
    <mergeCell ref="AG56:AG57"/>
    <mergeCell ref="AH56:AH57"/>
    <mergeCell ref="AJ56:AJ57"/>
    <mergeCell ref="Z32:Z33"/>
    <mergeCell ref="Z35:Z36"/>
  </mergeCells>
  <pageMargins left="0.7" right="0.7" top="0.75" bottom="0.75" header="0.3" footer="0.3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0989-C084-4491-B7CF-2C523C4DFF4A}">
  <sheetPr>
    <pageSetUpPr fitToPage="1"/>
  </sheetPr>
  <dimension ref="A1:Z23"/>
  <sheetViews>
    <sheetView zoomScale="70" zoomScaleNormal="70" workbookViewId="0">
      <pane xSplit="3" topLeftCell="D1" activePane="topRight" state="frozen"/>
      <selection pane="topRight" activeCell="K29" sqref="K29"/>
    </sheetView>
  </sheetViews>
  <sheetFormatPr baseColWidth="10" defaultColWidth="11.453125" defaultRowHeight="14.5" x14ac:dyDescent="0.35"/>
  <cols>
    <col min="1" max="1" width="8.81640625" style="3" customWidth="1"/>
    <col min="2" max="2" width="7.54296875" style="59" customWidth="1"/>
    <col min="3" max="3" width="90.7265625" style="3" customWidth="1"/>
    <col min="4" max="14" width="11.453125" style="3"/>
    <col min="15" max="15" width="1.54296875" style="3" customWidth="1"/>
    <col min="16" max="16384" width="11.453125" style="3"/>
  </cols>
  <sheetData>
    <row r="1" spans="1:26" ht="15" thickBot="1" x14ac:dyDescent="0.4">
      <c r="G1" s="60"/>
    </row>
    <row r="2" spans="1:26" ht="15" thickBot="1" x14ac:dyDescent="0.4">
      <c r="D2" s="170" t="s">
        <v>58</v>
      </c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88"/>
      <c r="P2" s="170" t="s">
        <v>59</v>
      </c>
      <c r="Q2" s="171"/>
      <c r="R2" s="171"/>
      <c r="S2" s="171"/>
      <c r="T2" s="171"/>
      <c r="U2" s="171"/>
      <c r="V2" s="171"/>
      <c r="W2" s="171"/>
      <c r="X2" s="171"/>
      <c r="Y2" s="171"/>
      <c r="Z2" s="172"/>
    </row>
    <row r="3" spans="1:26" x14ac:dyDescent="0.35">
      <c r="D3" s="61">
        <v>2015</v>
      </c>
      <c r="E3" s="62">
        <v>2016</v>
      </c>
      <c r="F3" s="62">
        <v>2017</v>
      </c>
      <c r="G3" s="62">
        <v>2018</v>
      </c>
      <c r="H3" s="62">
        <v>2019</v>
      </c>
      <c r="I3" s="62">
        <v>2020</v>
      </c>
      <c r="J3" s="62">
        <v>2021</v>
      </c>
      <c r="K3" s="62">
        <v>2022</v>
      </c>
      <c r="L3" s="62">
        <v>2023</v>
      </c>
      <c r="M3" s="63">
        <v>2024</v>
      </c>
      <c r="N3" s="63">
        <v>2025</v>
      </c>
      <c r="O3" s="87"/>
      <c r="P3" s="61">
        <v>2015</v>
      </c>
      <c r="Q3" s="62">
        <v>2016</v>
      </c>
      <c r="R3" s="62">
        <v>2017</v>
      </c>
      <c r="S3" s="62">
        <v>2018</v>
      </c>
      <c r="T3" s="62">
        <v>2019</v>
      </c>
      <c r="U3" s="62">
        <v>2020</v>
      </c>
      <c r="V3" s="62">
        <v>2021</v>
      </c>
      <c r="W3" s="62">
        <v>2022</v>
      </c>
      <c r="X3" s="62">
        <v>2023</v>
      </c>
      <c r="Y3" s="63">
        <v>2024</v>
      </c>
      <c r="Z3" s="63">
        <v>2025</v>
      </c>
    </row>
    <row r="4" spans="1:26" x14ac:dyDescent="0.35">
      <c r="B4" s="64" t="s">
        <v>60</v>
      </c>
      <c r="C4" s="65" t="s">
        <v>61</v>
      </c>
      <c r="D4" s="66">
        <v>259.74</v>
      </c>
      <c r="E4" s="67">
        <v>258.05</v>
      </c>
      <c r="F4" s="67">
        <v>256.77999999999997</v>
      </c>
      <c r="G4" s="67">
        <v>256.23</v>
      </c>
      <c r="H4" s="67">
        <v>250.74</v>
      </c>
      <c r="I4" s="67">
        <v>248.58</v>
      </c>
      <c r="J4" s="67">
        <v>264.7</v>
      </c>
      <c r="K4" s="67">
        <v>267.02</v>
      </c>
      <c r="L4" s="67">
        <v>280.19</v>
      </c>
      <c r="M4" s="68">
        <v>280.19</v>
      </c>
      <c r="N4" s="68">
        <v>281.32</v>
      </c>
      <c r="O4" s="69"/>
      <c r="P4" s="66">
        <v>255.44</v>
      </c>
      <c r="Q4" s="67">
        <v>255.44</v>
      </c>
      <c r="R4" s="67">
        <v>255.44</v>
      </c>
      <c r="S4" s="67">
        <v>255.44</v>
      </c>
      <c r="T4" s="67">
        <v>255.85</v>
      </c>
      <c r="U4" s="67">
        <v>256.44</v>
      </c>
      <c r="V4" s="67">
        <v>277.63</v>
      </c>
      <c r="W4" s="67">
        <v>279.61</v>
      </c>
      <c r="X4" s="67">
        <v>298.99</v>
      </c>
      <c r="Y4" s="68">
        <v>308.12</v>
      </c>
      <c r="Z4" s="68">
        <v>308.69</v>
      </c>
    </row>
    <row r="5" spans="1:26" x14ac:dyDescent="0.35">
      <c r="B5" s="64" t="s">
        <v>62</v>
      </c>
      <c r="C5" s="65" t="s">
        <v>63</v>
      </c>
      <c r="D5" s="66">
        <v>231.38</v>
      </c>
      <c r="E5" s="67">
        <v>229.33</v>
      </c>
      <c r="F5" s="67">
        <v>228.74</v>
      </c>
      <c r="G5" s="67">
        <v>236.43</v>
      </c>
      <c r="H5" s="67">
        <v>237.19</v>
      </c>
      <c r="I5" s="67">
        <v>237.74</v>
      </c>
      <c r="J5" s="67">
        <v>253.16</v>
      </c>
      <c r="K5" s="67">
        <v>255.38</v>
      </c>
      <c r="L5" s="67">
        <v>268.69</v>
      </c>
      <c r="M5" s="68">
        <v>268.69</v>
      </c>
      <c r="N5" s="68">
        <v>269.77999999999997</v>
      </c>
      <c r="O5" s="69"/>
      <c r="P5" s="66">
        <v>243.74</v>
      </c>
      <c r="Q5" s="67">
        <v>243.74</v>
      </c>
      <c r="R5" s="67">
        <v>243.74</v>
      </c>
      <c r="S5" s="67">
        <v>243.74</v>
      </c>
      <c r="T5" s="67">
        <v>244.13</v>
      </c>
      <c r="U5" s="67">
        <v>244.69</v>
      </c>
      <c r="V5" s="67">
        <v>264.89999999999998</v>
      </c>
      <c r="W5" s="67">
        <v>266.79000000000002</v>
      </c>
      <c r="X5" s="67">
        <v>285.27999999999997</v>
      </c>
      <c r="Y5" s="68">
        <v>293.99</v>
      </c>
      <c r="Z5" s="68">
        <v>294.54000000000002</v>
      </c>
    </row>
    <row r="6" spans="1:26" x14ac:dyDescent="0.35">
      <c r="B6" s="64" t="s">
        <v>64</v>
      </c>
      <c r="C6" s="65" t="s">
        <v>65</v>
      </c>
      <c r="D6" s="66">
        <v>236.77</v>
      </c>
      <c r="E6" s="67">
        <v>235.23</v>
      </c>
      <c r="F6" s="67">
        <v>234.07</v>
      </c>
      <c r="G6" s="67">
        <v>241.93</v>
      </c>
      <c r="H6" s="67">
        <v>242.7</v>
      </c>
      <c r="I6" s="67">
        <v>243.26</v>
      </c>
      <c r="J6" s="67">
        <v>259.02999999999997</v>
      </c>
      <c r="K6" s="67">
        <v>261.3</v>
      </c>
      <c r="L6" s="67">
        <v>274.92</v>
      </c>
      <c r="M6" s="68">
        <v>274.92</v>
      </c>
      <c r="N6" s="68">
        <v>276.02999999999997</v>
      </c>
      <c r="O6" s="69"/>
      <c r="P6" s="66">
        <v>249.46</v>
      </c>
      <c r="Q6" s="67">
        <v>249.46</v>
      </c>
      <c r="R6" s="67">
        <v>249.46</v>
      </c>
      <c r="S6" s="67">
        <v>249.46</v>
      </c>
      <c r="T6" s="67">
        <v>249.86</v>
      </c>
      <c r="U6" s="67">
        <v>250.43</v>
      </c>
      <c r="V6" s="67">
        <v>271.12</v>
      </c>
      <c r="W6" s="67">
        <v>273.05</v>
      </c>
      <c r="X6" s="67">
        <v>291.98</v>
      </c>
      <c r="Y6" s="68">
        <v>300.89999999999998</v>
      </c>
      <c r="Z6" s="68">
        <v>301.45999999999998</v>
      </c>
    </row>
    <row r="7" spans="1:26" x14ac:dyDescent="0.35">
      <c r="B7" s="64" t="s">
        <v>66</v>
      </c>
      <c r="C7" s="65" t="s">
        <v>67</v>
      </c>
      <c r="D7" s="66">
        <v>209.88</v>
      </c>
      <c r="E7" s="67">
        <v>208.52</v>
      </c>
      <c r="F7" s="67">
        <v>207.49</v>
      </c>
      <c r="G7" s="67">
        <v>214.46</v>
      </c>
      <c r="H7" s="67">
        <v>215.15</v>
      </c>
      <c r="I7" s="67">
        <v>215.64</v>
      </c>
      <c r="J7" s="67">
        <v>229.62</v>
      </c>
      <c r="K7" s="67">
        <v>231.64</v>
      </c>
      <c r="L7" s="67">
        <v>243.71</v>
      </c>
      <c r="M7" s="68">
        <v>243.71</v>
      </c>
      <c r="N7" s="68">
        <v>244.7</v>
      </c>
      <c r="O7" s="69"/>
      <c r="P7" s="66">
        <v>217.69</v>
      </c>
      <c r="Q7" s="67">
        <v>217.69</v>
      </c>
      <c r="R7" s="67">
        <v>217.69</v>
      </c>
      <c r="S7" s="67">
        <v>217.69</v>
      </c>
      <c r="T7" s="67">
        <v>218.04</v>
      </c>
      <c r="U7" s="67">
        <v>218.54</v>
      </c>
      <c r="V7" s="67">
        <v>236.59</v>
      </c>
      <c r="W7" s="67">
        <v>238.28</v>
      </c>
      <c r="X7" s="67">
        <v>254.8</v>
      </c>
      <c r="Y7" s="68">
        <v>262.58</v>
      </c>
      <c r="Z7" s="68">
        <v>263.07</v>
      </c>
    </row>
    <row r="8" spans="1:26" x14ac:dyDescent="0.35">
      <c r="B8" s="64" t="s">
        <v>68</v>
      </c>
      <c r="C8" s="65" t="s">
        <v>69</v>
      </c>
      <c r="D8" s="66">
        <v>688.47</v>
      </c>
      <c r="E8" s="67">
        <v>683.99</v>
      </c>
      <c r="F8" s="67">
        <v>680.61</v>
      </c>
      <c r="G8" s="67">
        <v>703.48</v>
      </c>
      <c r="H8" s="67">
        <v>705.73</v>
      </c>
      <c r="I8" s="67">
        <v>707.35</v>
      </c>
      <c r="J8" s="67">
        <v>753.21</v>
      </c>
      <c r="K8" s="67">
        <v>759.82</v>
      </c>
      <c r="L8" s="67">
        <v>799.42</v>
      </c>
      <c r="M8" s="68">
        <v>799.42</v>
      </c>
      <c r="N8" s="68">
        <v>802.66</v>
      </c>
      <c r="O8" s="69"/>
      <c r="P8" s="66">
        <v>705.09</v>
      </c>
      <c r="Q8" s="67">
        <v>705.09</v>
      </c>
      <c r="R8" s="67">
        <v>705.09</v>
      </c>
      <c r="S8" s="67">
        <v>705.09</v>
      </c>
      <c r="T8" s="67">
        <v>706.22</v>
      </c>
      <c r="U8" s="67">
        <v>707.84</v>
      </c>
      <c r="V8" s="67">
        <v>766.32</v>
      </c>
      <c r="W8" s="67">
        <v>771.79</v>
      </c>
      <c r="X8" s="67">
        <v>825.29</v>
      </c>
      <c r="Y8" s="68">
        <v>850.49</v>
      </c>
      <c r="Z8" s="68">
        <v>852.08</v>
      </c>
    </row>
    <row r="9" spans="1:26" x14ac:dyDescent="0.35">
      <c r="B9" s="64" t="s">
        <v>70</v>
      </c>
      <c r="C9" s="65" t="s">
        <v>71</v>
      </c>
      <c r="D9" s="66">
        <v>535.84</v>
      </c>
      <c r="E9" s="67">
        <v>532.36</v>
      </c>
      <c r="F9" s="67">
        <v>529.73</v>
      </c>
      <c r="G9" s="67">
        <v>547.53</v>
      </c>
      <c r="H9" s="67">
        <v>549.28</v>
      </c>
      <c r="I9" s="67">
        <v>550.54</v>
      </c>
      <c r="J9" s="67">
        <v>586.24</v>
      </c>
      <c r="K9" s="67">
        <v>591.38</v>
      </c>
      <c r="L9" s="67">
        <v>622.20000000000005</v>
      </c>
      <c r="M9" s="68">
        <v>622.20000000000005</v>
      </c>
      <c r="N9" s="68">
        <v>624.72</v>
      </c>
      <c r="O9" s="69"/>
      <c r="P9" s="66">
        <v>548.98</v>
      </c>
      <c r="Q9" s="67">
        <v>548.98</v>
      </c>
      <c r="R9" s="67">
        <v>548.98</v>
      </c>
      <c r="S9" s="67">
        <v>548.98</v>
      </c>
      <c r="T9" s="67">
        <v>549.86</v>
      </c>
      <c r="U9" s="67">
        <v>551.12</v>
      </c>
      <c r="V9" s="67">
        <v>596.65</v>
      </c>
      <c r="W9" s="67">
        <v>600.91</v>
      </c>
      <c r="X9" s="67">
        <v>642.55999999999995</v>
      </c>
      <c r="Y9" s="68">
        <v>662.18</v>
      </c>
      <c r="Z9" s="68">
        <v>663.42</v>
      </c>
    </row>
    <row r="10" spans="1:26" x14ac:dyDescent="0.35">
      <c r="B10" s="64" t="s">
        <v>72</v>
      </c>
      <c r="C10" s="65" t="s">
        <v>73</v>
      </c>
      <c r="D10" s="66">
        <v>370.23</v>
      </c>
      <c r="E10" s="67">
        <v>367.82</v>
      </c>
      <c r="F10" s="67">
        <v>366</v>
      </c>
      <c r="G10" s="67">
        <v>378.3</v>
      </c>
      <c r="H10" s="67">
        <v>379.51</v>
      </c>
      <c r="I10" s="67">
        <v>380.38</v>
      </c>
      <c r="J10" s="67">
        <v>405.04</v>
      </c>
      <c r="K10" s="67">
        <v>408.59</v>
      </c>
      <c r="L10" s="67">
        <v>429.89</v>
      </c>
      <c r="M10" s="68">
        <v>429.89</v>
      </c>
      <c r="N10" s="68">
        <v>431.63</v>
      </c>
      <c r="O10" s="69"/>
      <c r="P10" s="66">
        <v>426.73</v>
      </c>
      <c r="Q10" s="67">
        <v>426.73</v>
      </c>
      <c r="R10" s="67">
        <v>426.73</v>
      </c>
      <c r="S10" s="67">
        <v>426.73</v>
      </c>
      <c r="T10" s="67">
        <v>427.41</v>
      </c>
      <c r="U10" s="67">
        <v>428.39</v>
      </c>
      <c r="V10" s="67">
        <v>463.78</v>
      </c>
      <c r="W10" s="67">
        <v>467.09</v>
      </c>
      <c r="X10" s="67">
        <v>499.47</v>
      </c>
      <c r="Y10" s="68">
        <v>514.72</v>
      </c>
      <c r="Z10" s="68">
        <v>515.67999999999995</v>
      </c>
    </row>
    <row r="11" spans="1:26" x14ac:dyDescent="0.35">
      <c r="B11" s="64" t="s">
        <v>74</v>
      </c>
      <c r="C11" s="65" t="s">
        <v>75</v>
      </c>
      <c r="D11" s="66">
        <v>345.01</v>
      </c>
      <c r="E11" s="67">
        <v>342.77</v>
      </c>
      <c r="F11" s="67">
        <v>341.08</v>
      </c>
      <c r="G11" s="67">
        <v>352.54</v>
      </c>
      <c r="H11" s="67">
        <v>353.67</v>
      </c>
      <c r="I11" s="67">
        <v>354.48</v>
      </c>
      <c r="J11" s="67">
        <v>377.46</v>
      </c>
      <c r="K11" s="67">
        <v>380.77</v>
      </c>
      <c r="L11" s="67">
        <v>400.62</v>
      </c>
      <c r="M11" s="68">
        <v>400.62</v>
      </c>
      <c r="N11" s="68">
        <v>402.24</v>
      </c>
      <c r="O11" s="69"/>
      <c r="P11" s="66">
        <v>400.11</v>
      </c>
      <c r="Q11" s="67">
        <v>400.11</v>
      </c>
      <c r="R11" s="67">
        <v>400.11</v>
      </c>
      <c r="S11" s="67">
        <v>400.11</v>
      </c>
      <c r="T11" s="67">
        <v>400.75</v>
      </c>
      <c r="U11" s="67">
        <v>401.67</v>
      </c>
      <c r="V11" s="67">
        <v>434.85</v>
      </c>
      <c r="W11" s="67">
        <v>437.95</v>
      </c>
      <c r="X11" s="67">
        <v>468.31</v>
      </c>
      <c r="Y11" s="68">
        <v>482.61</v>
      </c>
      <c r="Z11" s="68">
        <v>483.51</v>
      </c>
    </row>
    <row r="12" spans="1:26" x14ac:dyDescent="0.35">
      <c r="B12" s="64" t="s">
        <v>76</v>
      </c>
      <c r="C12" s="70" t="s">
        <v>77</v>
      </c>
      <c r="D12" s="66">
        <v>264.02</v>
      </c>
      <c r="E12" s="67">
        <v>262.3</v>
      </c>
      <c r="F12" s="67">
        <v>261</v>
      </c>
      <c r="G12" s="67">
        <v>269.77</v>
      </c>
      <c r="H12" s="67">
        <v>270.63</v>
      </c>
      <c r="I12" s="67">
        <v>271.25</v>
      </c>
      <c r="J12" s="67">
        <v>288.83999999999997</v>
      </c>
      <c r="K12" s="67">
        <v>291.37</v>
      </c>
      <c r="L12" s="67">
        <v>306.56</v>
      </c>
      <c r="M12" s="68">
        <v>306.56</v>
      </c>
      <c r="N12" s="68">
        <v>307.8</v>
      </c>
      <c r="O12" s="69"/>
      <c r="P12" s="66">
        <v>284.62</v>
      </c>
      <c r="Q12" s="67">
        <v>284.62</v>
      </c>
      <c r="R12" s="67">
        <v>284.62</v>
      </c>
      <c r="S12" s="67">
        <v>284.62</v>
      </c>
      <c r="T12" s="67">
        <v>285.08</v>
      </c>
      <c r="U12" s="67">
        <v>285.74</v>
      </c>
      <c r="V12" s="67">
        <v>309.35000000000002</v>
      </c>
      <c r="W12" s="67">
        <v>311.56</v>
      </c>
      <c r="X12" s="67">
        <v>333.16</v>
      </c>
      <c r="Y12" s="68">
        <v>343.33</v>
      </c>
      <c r="Z12" s="68">
        <v>343.97</v>
      </c>
    </row>
    <row r="13" spans="1:26" x14ac:dyDescent="0.35">
      <c r="B13" s="64" t="s">
        <v>78</v>
      </c>
      <c r="C13" s="70" t="s">
        <v>79</v>
      </c>
      <c r="D13" s="66">
        <v>207.27</v>
      </c>
      <c r="E13" s="67">
        <v>205.93</v>
      </c>
      <c r="F13" s="67">
        <v>204.91</v>
      </c>
      <c r="G13" s="67">
        <v>211.79</v>
      </c>
      <c r="H13" s="67">
        <v>212.47</v>
      </c>
      <c r="I13" s="67">
        <v>212.96</v>
      </c>
      <c r="J13" s="67">
        <v>226.77</v>
      </c>
      <c r="K13" s="67">
        <v>228.76</v>
      </c>
      <c r="L13" s="67">
        <v>240.68</v>
      </c>
      <c r="M13" s="68">
        <v>240.68</v>
      </c>
      <c r="N13" s="68">
        <v>241.65</v>
      </c>
      <c r="O13" s="69"/>
      <c r="P13" s="66">
        <v>223.3</v>
      </c>
      <c r="Q13" s="67">
        <v>223.3</v>
      </c>
      <c r="R13" s="67">
        <v>223.3</v>
      </c>
      <c r="S13" s="67">
        <v>223.3</v>
      </c>
      <c r="T13" s="67">
        <v>223.66</v>
      </c>
      <c r="U13" s="67">
        <v>224.17</v>
      </c>
      <c r="V13" s="67">
        <v>242.69</v>
      </c>
      <c r="W13" s="67">
        <v>244.42</v>
      </c>
      <c r="X13" s="67">
        <v>261.36</v>
      </c>
      <c r="Y13" s="68">
        <v>269.33999999999997</v>
      </c>
      <c r="Z13" s="68">
        <v>269.83999999999997</v>
      </c>
    </row>
    <row r="14" spans="1:26" x14ac:dyDescent="0.35">
      <c r="B14" s="64" t="s">
        <v>80</v>
      </c>
      <c r="C14" s="65" t="s">
        <v>81</v>
      </c>
      <c r="D14" s="66">
        <v>365.31</v>
      </c>
      <c r="E14" s="67">
        <v>362.93</v>
      </c>
      <c r="F14" s="67">
        <v>361.14</v>
      </c>
      <c r="G14" s="67">
        <v>373.27</v>
      </c>
      <c r="H14" s="67">
        <v>374.46</v>
      </c>
      <c r="I14" s="67">
        <v>375.32</v>
      </c>
      <c r="J14" s="67">
        <v>399.66</v>
      </c>
      <c r="K14" s="67">
        <v>403.17</v>
      </c>
      <c r="L14" s="67">
        <v>424.18</v>
      </c>
      <c r="M14" s="68">
        <v>424.18</v>
      </c>
      <c r="N14" s="68">
        <v>425.9</v>
      </c>
      <c r="O14" s="69"/>
      <c r="P14" s="66">
        <v>535.21</v>
      </c>
      <c r="Q14" s="67">
        <v>535.21</v>
      </c>
      <c r="R14" s="67">
        <v>535.21</v>
      </c>
      <c r="S14" s="67">
        <v>535.21</v>
      </c>
      <c r="T14" s="67">
        <v>536.07000000000005</v>
      </c>
      <c r="U14" s="67">
        <v>537.29999999999995</v>
      </c>
      <c r="V14" s="67">
        <v>581.69000000000005</v>
      </c>
      <c r="W14" s="67">
        <v>585.84</v>
      </c>
      <c r="X14" s="67">
        <v>626.45000000000005</v>
      </c>
      <c r="Y14" s="68">
        <v>645.58000000000004</v>
      </c>
      <c r="Z14" s="68">
        <v>646.78</v>
      </c>
    </row>
    <row r="15" spans="1:26" ht="16" x14ac:dyDescent="0.35">
      <c r="A15" s="71">
        <v>9602</v>
      </c>
      <c r="B15" s="64" t="s">
        <v>82</v>
      </c>
      <c r="C15" s="65" t="s">
        <v>83</v>
      </c>
      <c r="D15" s="66">
        <v>372.85</v>
      </c>
      <c r="E15" s="67">
        <v>371.99</v>
      </c>
      <c r="F15" s="67">
        <v>371.19</v>
      </c>
      <c r="G15" s="67">
        <v>383.34</v>
      </c>
      <c r="H15" s="67">
        <v>383.83</v>
      </c>
      <c r="I15" s="67">
        <v>383.91</v>
      </c>
      <c r="J15" s="67">
        <v>408.8</v>
      </c>
      <c r="K15" s="67">
        <v>408.84</v>
      </c>
      <c r="L15" s="67">
        <v>430.19</v>
      </c>
      <c r="M15" s="68">
        <v>430.19</v>
      </c>
      <c r="N15" s="68">
        <v>431.93</v>
      </c>
      <c r="O15" s="69"/>
      <c r="P15" s="66">
        <v>421.4</v>
      </c>
      <c r="Q15" s="67">
        <v>418.24</v>
      </c>
      <c r="R15" s="67">
        <v>416.84</v>
      </c>
      <c r="S15" s="67">
        <v>415.04</v>
      </c>
      <c r="T15" s="67">
        <v>415.41</v>
      </c>
      <c r="U15" s="67">
        <v>416.39</v>
      </c>
      <c r="V15" s="67">
        <v>450.55</v>
      </c>
      <c r="W15" s="67">
        <v>453.75</v>
      </c>
      <c r="X15" s="67">
        <v>485.37</v>
      </c>
      <c r="Y15" s="68">
        <v>500.19</v>
      </c>
      <c r="Z15" s="68">
        <v>501.12</v>
      </c>
    </row>
    <row r="16" spans="1:26" ht="16" x14ac:dyDescent="0.35">
      <c r="A16" s="71">
        <v>9603</v>
      </c>
      <c r="B16" s="64" t="s">
        <v>84</v>
      </c>
      <c r="C16" s="65" t="s">
        <v>85</v>
      </c>
      <c r="D16" s="66">
        <v>347.24</v>
      </c>
      <c r="E16" s="67">
        <v>346.44</v>
      </c>
      <c r="F16" s="67">
        <v>345.7</v>
      </c>
      <c r="G16" s="67">
        <v>357.02</v>
      </c>
      <c r="H16" s="67">
        <v>357.48</v>
      </c>
      <c r="I16" s="67">
        <v>357.55</v>
      </c>
      <c r="J16" s="67">
        <v>380.73</v>
      </c>
      <c r="K16" s="67">
        <v>380.77</v>
      </c>
      <c r="L16" s="67">
        <v>400.66</v>
      </c>
      <c r="M16" s="68">
        <v>400.66</v>
      </c>
      <c r="N16" s="68">
        <v>402.28</v>
      </c>
      <c r="O16" s="69"/>
      <c r="P16" s="66">
        <v>394.95</v>
      </c>
      <c r="Q16" s="67">
        <v>391.99</v>
      </c>
      <c r="R16" s="67">
        <v>390.68</v>
      </c>
      <c r="S16" s="67">
        <v>388.99</v>
      </c>
      <c r="T16" s="67">
        <v>389.34</v>
      </c>
      <c r="U16" s="67">
        <v>390.26</v>
      </c>
      <c r="V16" s="67">
        <v>422.32</v>
      </c>
      <c r="W16" s="67">
        <v>425.32</v>
      </c>
      <c r="X16" s="67">
        <v>454.96</v>
      </c>
      <c r="Y16" s="68">
        <v>468.85</v>
      </c>
      <c r="Z16" s="68">
        <v>469.72</v>
      </c>
    </row>
    <row r="17" spans="1:26" ht="16" x14ac:dyDescent="0.35">
      <c r="A17" s="72">
        <v>9604</v>
      </c>
      <c r="B17" s="64" t="s">
        <v>86</v>
      </c>
      <c r="C17" s="65" t="s">
        <v>87</v>
      </c>
      <c r="D17" s="66">
        <v>370.35</v>
      </c>
      <c r="E17" s="67">
        <v>369.5</v>
      </c>
      <c r="F17" s="67">
        <v>368.71</v>
      </c>
      <c r="G17" s="67">
        <v>380.78</v>
      </c>
      <c r="H17" s="67">
        <v>381.27</v>
      </c>
      <c r="I17" s="67">
        <v>381.35</v>
      </c>
      <c r="J17" s="67">
        <v>406.08</v>
      </c>
      <c r="K17" s="67">
        <v>406.12</v>
      </c>
      <c r="L17" s="67">
        <v>427.33</v>
      </c>
      <c r="M17" s="68">
        <v>427.33</v>
      </c>
      <c r="N17" s="68">
        <v>429.06</v>
      </c>
      <c r="O17" s="69"/>
      <c r="P17" s="66">
        <v>539.61</v>
      </c>
      <c r="Q17" s="67">
        <v>543.29999999999995</v>
      </c>
      <c r="R17" s="67">
        <v>533.78</v>
      </c>
      <c r="S17" s="67">
        <v>531.47</v>
      </c>
      <c r="T17" s="67">
        <v>531.94000000000005</v>
      </c>
      <c r="U17" s="67">
        <v>533.20000000000005</v>
      </c>
      <c r="V17" s="67">
        <v>577.16999999999996</v>
      </c>
      <c r="W17" s="67">
        <v>581.27</v>
      </c>
      <c r="X17" s="67">
        <v>621.78</v>
      </c>
      <c r="Y17" s="68">
        <v>640.77</v>
      </c>
      <c r="Z17" s="68">
        <v>641.97</v>
      </c>
    </row>
    <row r="18" spans="1:26" ht="16" x14ac:dyDescent="0.35">
      <c r="A18" s="72">
        <v>9605</v>
      </c>
      <c r="B18" s="64" t="s">
        <v>88</v>
      </c>
      <c r="C18" s="65" t="s">
        <v>89</v>
      </c>
      <c r="D18" s="66">
        <v>281.26</v>
      </c>
      <c r="E18" s="67">
        <v>271.18</v>
      </c>
      <c r="F18" s="67">
        <v>258.49</v>
      </c>
      <c r="G18" s="67">
        <v>257.72000000000003</v>
      </c>
      <c r="H18" s="67">
        <v>251.78</v>
      </c>
      <c r="I18" s="67">
        <v>249.53</v>
      </c>
      <c r="J18" s="67">
        <v>265.70999999999998</v>
      </c>
      <c r="K18" s="67">
        <v>265.74</v>
      </c>
      <c r="L18" s="67">
        <v>280.22000000000003</v>
      </c>
      <c r="M18" s="68">
        <v>280.22000000000003</v>
      </c>
      <c r="N18" s="68">
        <v>281.35000000000002</v>
      </c>
      <c r="O18" s="69"/>
      <c r="P18" s="66">
        <v>347.21</v>
      </c>
      <c r="Q18" s="67">
        <v>349.59</v>
      </c>
      <c r="R18" s="67">
        <v>340.33</v>
      </c>
      <c r="S18" s="67">
        <v>334.23</v>
      </c>
      <c r="T18" s="67">
        <v>325.52</v>
      </c>
      <c r="U18" s="67">
        <v>322.04000000000002</v>
      </c>
      <c r="V18" s="67">
        <v>348.54</v>
      </c>
      <c r="W18" s="67">
        <v>351.02</v>
      </c>
      <c r="X18" s="67">
        <v>375.48</v>
      </c>
      <c r="Y18" s="68">
        <v>386.95</v>
      </c>
      <c r="Z18" s="68">
        <v>387.67</v>
      </c>
    </row>
    <row r="19" spans="1:26" ht="16.5" thickBot="1" x14ac:dyDescent="0.4">
      <c r="A19" s="72">
        <v>9617</v>
      </c>
      <c r="B19" s="64" t="s">
        <v>88</v>
      </c>
      <c r="C19" s="65" t="s">
        <v>89</v>
      </c>
      <c r="D19" s="73">
        <v>347.09</v>
      </c>
      <c r="E19" s="74">
        <v>346.29</v>
      </c>
      <c r="F19" s="74">
        <v>345.55</v>
      </c>
      <c r="G19" s="74">
        <v>356.86</v>
      </c>
      <c r="H19" s="74">
        <v>357.32</v>
      </c>
      <c r="I19" s="74">
        <v>357.39</v>
      </c>
      <c r="J19" s="74">
        <v>380.56</v>
      </c>
      <c r="K19" s="74">
        <v>380.6</v>
      </c>
      <c r="L19" s="74">
        <v>400.48</v>
      </c>
      <c r="M19" s="75">
        <v>400.48</v>
      </c>
      <c r="N19" s="75">
        <v>402.1</v>
      </c>
      <c r="O19" s="69"/>
      <c r="P19" s="73">
        <v>528.59</v>
      </c>
      <c r="Q19" s="74">
        <v>532.21</v>
      </c>
      <c r="R19" s="74">
        <v>522.77</v>
      </c>
      <c r="S19" s="74">
        <v>520.54</v>
      </c>
      <c r="T19" s="74">
        <v>521</v>
      </c>
      <c r="U19" s="74">
        <v>522.23</v>
      </c>
      <c r="V19" s="74">
        <v>565.21</v>
      </c>
      <c r="W19" s="74">
        <v>569.23</v>
      </c>
      <c r="X19" s="74">
        <v>608.9</v>
      </c>
      <c r="Y19" s="75">
        <v>627.49</v>
      </c>
      <c r="Z19" s="75">
        <v>628.66</v>
      </c>
    </row>
    <row r="22" spans="1:26" x14ac:dyDescent="0.35">
      <c r="A22" s="76" t="s">
        <v>90</v>
      </c>
      <c r="B22" s="77"/>
      <c r="C22" s="78" t="s">
        <v>91</v>
      </c>
      <c r="D22" s="79"/>
      <c r="E22" s="80"/>
      <c r="F22" s="80"/>
      <c r="G22" s="81">
        <v>-2.9499999999999998E-2</v>
      </c>
      <c r="H22" s="81">
        <v>-2.8899999999999999E-2</v>
      </c>
      <c r="I22" s="81">
        <v>-2.8199999999999999E-2</v>
      </c>
      <c r="J22" s="81">
        <v>-2.5899999999999999E-2</v>
      </c>
      <c r="K22" s="81">
        <v>-2.5399999999999999E-2</v>
      </c>
      <c r="L22" s="81">
        <v>-2.3400000000000001E-2</v>
      </c>
      <c r="M22" s="82">
        <v>-2.1700000000000001E-2</v>
      </c>
      <c r="N22" s="82" t="s">
        <v>93</v>
      </c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 x14ac:dyDescent="0.35">
      <c r="B23" s="84"/>
      <c r="C23" s="85" t="s">
        <v>92</v>
      </c>
      <c r="D23" s="79"/>
      <c r="E23" s="80"/>
      <c r="F23" s="80"/>
      <c r="G23" s="86">
        <v>-1.4800000000000001E-2</v>
      </c>
      <c r="H23" s="86">
        <v>-1.77E-2</v>
      </c>
      <c r="I23" s="86">
        <v>-1.7299999999999999E-2</v>
      </c>
      <c r="J23" s="86">
        <v>-1.6E-2</v>
      </c>
      <c r="K23" s="86">
        <v>-1.5900000000000001E-2</v>
      </c>
      <c r="L23" s="86">
        <v>-1.47E-2</v>
      </c>
      <c r="M23" s="82">
        <v>-6.4000000000000003E-3</v>
      </c>
      <c r="N23" s="82" t="s">
        <v>93</v>
      </c>
      <c r="O23" s="83"/>
      <c r="P23" s="83"/>
      <c r="Q23" s="83"/>
      <c r="R23" s="83"/>
      <c r="S23" s="86">
        <v>-1.4800000000000001E-2</v>
      </c>
      <c r="T23" s="86">
        <v>-1.77E-2</v>
      </c>
      <c r="U23" s="86">
        <v>-1.7299999999999999E-2</v>
      </c>
      <c r="V23" s="86">
        <v>-1.6E-2</v>
      </c>
      <c r="W23" s="86">
        <v>-1.5900000000000001E-2</v>
      </c>
      <c r="X23" s="86">
        <v>-1.47E-2</v>
      </c>
      <c r="Y23" s="82">
        <v>-6.4000000000000003E-3</v>
      </c>
      <c r="Z23" s="82" t="s">
        <v>93</v>
      </c>
    </row>
  </sheetData>
  <mergeCells count="2">
    <mergeCell ref="D2:N2"/>
    <mergeCell ref="P2:Z2"/>
  </mergeCells>
  <pageMargins left="0.7" right="0.7" top="0.75" bottom="0.75" header="0.3" footer="0.3"/>
  <pageSetup paperSize="9"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Props1.xml><?xml version="1.0" encoding="utf-8"?>
<ds:datastoreItem xmlns:ds="http://schemas.openxmlformats.org/officeDocument/2006/customXml" ds:itemID="{7E8AC4C8-B349-445C-8B22-1ED1407B2E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7252E0-940C-4BDA-B247-19EDD03EC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5267EE-A5EC-4642-A328-B67E94849393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 lire</vt:lpstr>
      <vt:lpstr>SAE_DIALYSE 2015-2024</vt:lpstr>
      <vt:lpstr>TARIFS 2015-2025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Estelle AMAGBEGNON</dc:creator>
  <cp:lastModifiedBy>Thierry BECHU</cp:lastModifiedBy>
  <dcterms:created xsi:type="dcterms:W3CDTF">2025-06-30T13:01:06Z</dcterms:created>
  <dcterms:modified xsi:type="dcterms:W3CDTF">2025-08-01T14:03:16Z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